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SERS\GIZBARUT\Investment\פרסומים\הוצאות ישירות\2021\רבעון 4\"/>
    </mc:Choice>
  </mc:AlternateContent>
  <bookViews>
    <workbookView xWindow="0" yWindow="0" windowWidth="28800" windowHeight="9495" activeTab="3"/>
  </bookViews>
  <sheets>
    <sheet name="נספח 1" sheetId="1" r:id="rId1"/>
    <sheet name="נספח 2" sheetId="6" r:id="rId2"/>
    <sheet name="נספח 3" sheetId="7" r:id="rId3"/>
    <sheet name="אגח ממשלת ישראל" sheetId="3" r:id="rId4"/>
    <sheet name="מסלול אג&quot;ח" sheetId="2" r:id="rId5"/>
    <sheet name="כללי" sheetId="4" r:id="rId6"/>
  </sheets>
  <externalReferences>
    <externalReference r:id="rId7"/>
    <externalReference r:id="rId8"/>
  </externalReferenc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6" l="1"/>
  <c r="B19" i="6"/>
  <c r="B13" i="6"/>
  <c r="C40" i="7"/>
  <c r="C35" i="7"/>
  <c r="C33" i="7"/>
  <c r="C36" i="7" s="1"/>
  <c r="C28" i="7"/>
  <c r="C26" i="7"/>
  <c r="C29" i="7" s="1"/>
  <c r="C12" i="7"/>
  <c r="C11" i="7"/>
  <c r="C10" i="7"/>
  <c r="C9" i="7"/>
  <c r="C13" i="7" l="1"/>
  <c r="C14" i="7" s="1"/>
  <c r="C38" i="7" s="1"/>
  <c r="B35" i="6"/>
  <c r="C33" i="2"/>
  <c r="C32" i="2"/>
  <c r="C25" i="2"/>
  <c r="C24" i="2"/>
  <c r="C13" i="2"/>
  <c r="C9" i="2"/>
  <c r="C33" i="3"/>
  <c r="C32" i="3"/>
  <c r="C28" i="3"/>
  <c r="C25" i="3"/>
  <c r="C24" i="3"/>
  <c r="C19" i="3"/>
  <c r="C18" i="3"/>
  <c r="C13" i="3"/>
  <c r="C9" i="3"/>
  <c r="C25" i="4"/>
  <c r="C24" i="4"/>
  <c r="C19" i="4"/>
  <c r="C18" i="4"/>
  <c r="C13" i="4"/>
  <c r="C9" i="4"/>
  <c r="C33" i="1" l="1"/>
  <c r="C32" i="1"/>
  <c r="C25" i="1"/>
  <c r="C24" i="1"/>
  <c r="C13" i="1"/>
  <c r="C9" i="1"/>
  <c r="C29" i="2" l="1"/>
  <c r="C27" i="2"/>
  <c r="C14" i="2"/>
  <c r="C10" i="2"/>
  <c r="C26" i="2" l="1"/>
  <c r="C17" i="2"/>
  <c r="C12" i="2"/>
  <c r="C22" i="2"/>
  <c r="C8" i="2"/>
  <c r="C23" i="2"/>
  <c r="C29" i="4" l="1"/>
  <c r="C28" i="4"/>
  <c r="C27" i="4"/>
  <c r="C26" i="4"/>
  <c r="C23" i="4"/>
  <c r="C22" i="4"/>
  <c r="C14" i="4"/>
  <c r="C12" i="4" s="1"/>
  <c r="C10" i="4"/>
  <c r="C8" i="4" s="1"/>
  <c r="C29" i="3"/>
  <c r="C27" i="3"/>
  <c r="C26" i="3"/>
  <c r="C23" i="3"/>
  <c r="C22" i="3"/>
  <c r="C14" i="3"/>
  <c r="C10" i="3"/>
  <c r="C26" i="1" l="1"/>
  <c r="C17" i="3"/>
  <c r="C21" i="3"/>
  <c r="C22" i="1"/>
  <c r="C21" i="4"/>
  <c r="C12" i="3"/>
  <c r="C14" i="1"/>
  <c r="C12" i="1" s="1"/>
  <c r="C27" i="1"/>
  <c r="C17" i="4"/>
  <c r="C16" i="4" s="1"/>
  <c r="C29" i="1"/>
  <c r="C8" i="3"/>
  <c r="C10" i="1"/>
  <c r="C8" i="1" s="1"/>
  <c r="C23" i="1"/>
  <c r="C28" i="2"/>
  <c r="C19" i="2" l="1"/>
  <c r="C16" i="3"/>
  <c r="C35" i="3" s="1"/>
  <c r="C17" i="1"/>
  <c r="C28" i="1"/>
  <c r="C21" i="1" s="1"/>
  <c r="C21" i="2"/>
  <c r="C35" i="4"/>
  <c r="C18" i="2"/>
  <c r="C18" i="1" l="1"/>
  <c r="C16" i="2"/>
  <c r="C35" i="2" s="1"/>
  <c r="C19" i="1"/>
  <c r="C16" i="1" l="1"/>
  <c r="C35" i="1" s="1"/>
  <c r="C41" i="3"/>
  <c r="C41" i="2" l="1"/>
  <c r="C41" i="1" l="1"/>
  <c r="C38" i="4" l="1"/>
  <c r="C38" i="3" l="1"/>
  <c r="C38" i="2" l="1"/>
  <c r="C38" i="1" l="1"/>
  <c r="C39" i="2"/>
  <c r="C39" i="4" l="1"/>
  <c r="C39" i="3" l="1"/>
  <c r="C39" i="1" l="1"/>
</calcChain>
</file>

<file path=xl/sharedStrings.xml><?xml version="1.0" encoding="utf-8"?>
<sst xmlns="http://schemas.openxmlformats.org/spreadsheetml/2006/main" count="224" uniqueCount="74">
  <si>
    <t>איי.די.איי. - חברה לביטוח בע"מ</t>
  </si>
  <si>
    <t>נספח 1 - סך התשלומים ששולמו בעד כל סוג של הוצאה ישירה לתקופה המסתיימת ביום</t>
  </si>
  <si>
    <t xml:space="preserve">אלפי ₪ </t>
  </si>
  <si>
    <t>סה"כ עמלות קניה ומכירה</t>
  </si>
  <si>
    <t>סך עמלות קניה ומכירה לצדדים קשורים</t>
  </si>
  <si>
    <t>סך עמלות קניה ומכירה לצדדים שאינם קשורים</t>
  </si>
  <si>
    <t>סה"כ עמלות קסטודיאן</t>
  </si>
  <si>
    <t>סך עמלות קסטודיאן לצדדים קשורים</t>
  </si>
  <si>
    <t>סך עמלות קסטודיאן לצדדים שאינם קשורים</t>
  </si>
  <si>
    <t>סה"כ מהשקעות לא סחירות</t>
  </si>
  <si>
    <t>א</t>
  </si>
  <si>
    <t>סך הוצאות הנובעות מהשקעה בניירות ערך לא סחירים שאינם לצורך מימון פרויקטים לתשתיות</t>
  </si>
  <si>
    <t>ב</t>
  </si>
  <si>
    <t>סך הוצאות הנובעות ממימון פרויקטים לתשתיות</t>
  </si>
  <si>
    <t>ג</t>
  </si>
  <si>
    <t>סך הוצאות הנובעות מהשקעה בזכויות מקרקעין</t>
  </si>
  <si>
    <t xml:space="preserve"> סה"כ עמלות ניהול חיצוני</t>
  </si>
  <si>
    <t>סך תשלומים הנובעים מהשקעה בקרנות השקעה בישראל</t>
  </si>
  <si>
    <t>סך תשלומים הנובעים מהשקעה בקרנות השקעה בחו"ל</t>
  </si>
  <si>
    <t>סך תשלומים למנהלי תיקים ישראלים בגין השקעה בחו"ל</t>
  </si>
  <si>
    <t>סך תשלומים למנהלי תיקים זרים</t>
  </si>
  <si>
    <t>סך תשלומים בגין השקעה בתעודות סל ישראליות</t>
  </si>
  <si>
    <t>סך תשלומים בגין השקעה בתעודות סל זרות</t>
  </si>
  <si>
    <t>סך תשלומים בגין השקעה בקרנות נאמנות ישראליות</t>
  </si>
  <si>
    <t>סך תשלומים בגין השקעה בקרנות נאמנות זרות</t>
  </si>
  <si>
    <t>סה"כ הוצאות אחרות</t>
  </si>
  <si>
    <t>סך הוצאות בעד ניהול תביעות</t>
  </si>
  <si>
    <t>סך הוצאות בעד מתן משכנתאות</t>
  </si>
  <si>
    <t>סך הכל הוצאות ישירות</t>
  </si>
  <si>
    <t>שיעור הוצאות ישירות</t>
  </si>
  <si>
    <t>שיעור סך ההוצאות הישירות, שההוצאה בגינן מוגבלת לשיעור של 0.25% לפי התקנות (סיכום סעיפים 3א, 4, 5ב חלקי סך הנכסים)</t>
  </si>
  <si>
    <t>סך נכסים לסוף שנה קודמת</t>
  </si>
  <si>
    <t>שם הקופה:</t>
  </si>
  <si>
    <t xml:space="preserve"> מסלול אג"ח</t>
  </si>
  <si>
    <t xml:space="preserve"> אג"ח ממשלת ישראל</t>
  </si>
  <si>
    <t xml:space="preserve"> מסלול כללי</t>
  </si>
  <si>
    <t xml:space="preserve"> </t>
  </si>
  <si>
    <t>.</t>
  </si>
  <si>
    <t>31.12.21</t>
  </si>
  <si>
    <t xml:space="preserve">שיעור סך הוצאות ישירות מתוך יתרת נכסים ממוצעת (באחוזים) </t>
  </si>
  <si>
    <t>תשלום הנובע מהשקעה בקרנות השקעה</t>
  </si>
  <si>
    <t xml:space="preserve">     (1) אחרים</t>
  </si>
  <si>
    <t>גוף/יחיד א</t>
  </si>
  <si>
    <t>גוף/יחיד ב</t>
  </si>
  <si>
    <t>גוף/יחיד ג</t>
  </si>
  <si>
    <t>גוף/יחיד ד</t>
  </si>
  <si>
    <t>אחרים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</si>
  <si>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</si>
  <si>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</si>
  <si>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</si>
  <si>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</si>
  <si>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תשלום בגין השקעה בקרנות נאמנות</t>
  </si>
  <si>
    <t>א. קרן נאמנות ישראלית</t>
  </si>
  <si>
    <t>ב. קרן חוץ</t>
  </si>
  <si>
    <t>סך תשלומים בגין השקעה בקרנות נאמנות</t>
  </si>
  <si>
    <t>תשלום בגין השקעה בתעודות סל</t>
  </si>
  <si>
    <t>א. קרנות סל ישראליות</t>
  </si>
  <si>
    <t>ב. קרנות סל זרות</t>
  </si>
  <si>
    <t>סך תשלומים בגין השקעה בקרנות סל</t>
  </si>
  <si>
    <t>סך הכל עמלות ניהול חיצוני</t>
  </si>
  <si>
    <t>נספח 3 - -  סך התשלומים ששולמו בעד כל סוג של הוצאה ישירה לתקופה המסתיימת ביום</t>
  </si>
  <si>
    <t>נספח 2 - סך התשלומים ששולמו בעד כל סוג של הוצאה ישירה לתקופה המסתיימת ביום</t>
  </si>
  <si>
    <t xml:space="preserve">בנק הפועלים </t>
  </si>
  <si>
    <t>אחר</t>
  </si>
  <si>
    <t>סך עמלות ברוקראז'</t>
  </si>
  <si>
    <t>סך עמלות קסטודיאן</t>
  </si>
  <si>
    <t>הוצאה הנובעת מהשקעה בניירות ערך לא סחירים או ממתן הלוואה</t>
  </si>
  <si>
    <t>סך הוצאות הנובעת מהשקעה בניירות ערך לא סחירים וממתן הלוואה</t>
  </si>
  <si>
    <t>הוצאות הנובעות ממימון פרוייקטים לתשתיות</t>
  </si>
  <si>
    <t>הוצאה הנובעת מהשקעה בזכויות מקרקעין</t>
  </si>
  <si>
    <t>סך הוצאות הנובעות מהשקעה בזכויות במקרקעין</t>
  </si>
  <si>
    <t>הוצאה הנובעת מניהול תביעה או תובענה</t>
  </si>
  <si>
    <t>הוצאה הנובעת ממתן משכנתא</t>
  </si>
  <si>
    <t>סך הכל עמלות והוצאות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</si>
</sst>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000_ ;_ * \-#,##0.0000_ ;_ * &quot;-&quot;??_ ;_ @_ 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Narkisim"/>
      <family val="2"/>
      <charset val="177"/>
    </font>
    <font>
      <u/>
      <sz val="11"/>
      <color theme="10"/>
      <name val="Arial"/>
      <family val="2"/>
      <charset val="177"/>
      <scheme val="minor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u/>
      <sz val="10"/>
      <name val="Arial"/>
      <family val="2"/>
    </font>
    <font>
      <b/>
      <sz val="11"/>
      <color indexed="8"/>
      <name val="Arial"/>
      <family val="2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/>
  </cellStyleXfs>
  <cellXfs count="63">
    <xf numFmtId="0" fontId="0" fillId="0" borderId="0" xfId="0"/>
    <xf numFmtId="0" fontId="3" fillId="0" borderId="0" xfId="0" applyFont="1"/>
    <xf numFmtId="0" fontId="4" fillId="0" borderId="0" xfId="3" applyProtection="1"/>
    <xf numFmtId="0" fontId="5" fillId="0" borderId="0" xfId="0" applyFont="1" applyAlignment="1"/>
    <xf numFmtId="14" fontId="5" fillId="0" borderId="0" xfId="1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/>
    <xf numFmtId="164" fontId="0" fillId="0" borderId="0" xfId="1" applyNumberFormat="1" applyFont="1"/>
    <xf numFmtId="0" fontId="7" fillId="0" borderId="0" xfId="0" applyFont="1" applyAlignment="1">
      <alignment horizontal="right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164" fontId="0" fillId="3" borderId="7" xfId="1" applyNumberFormat="1" applyFont="1" applyFill="1" applyBorder="1"/>
    <xf numFmtId="164" fontId="0" fillId="2" borderId="7" xfId="1" applyNumberFormat="1" applyFont="1" applyFill="1" applyBorder="1"/>
    <xf numFmtId="0" fontId="5" fillId="2" borderId="10" xfId="0" applyFont="1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5" fillId="2" borderId="9" xfId="0" applyFont="1" applyFill="1" applyBorder="1" applyAlignment="1">
      <alignment wrapText="1"/>
    </xf>
    <xf numFmtId="0" fontId="0" fillId="2" borderId="8" xfId="0" applyFill="1" applyBorder="1" applyAlignment="1"/>
    <xf numFmtId="0" fontId="8" fillId="2" borderId="8" xfId="0" applyFont="1" applyFill="1" applyBorder="1" applyAlignment="1"/>
    <xf numFmtId="10" fontId="0" fillId="3" borderId="7" xfId="2" applyNumberFormat="1" applyFont="1" applyFill="1" applyBorder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164" fontId="0" fillId="0" borderId="0" xfId="0" applyNumberFormat="1"/>
    <xf numFmtId="165" fontId="0" fillId="0" borderId="0" xfId="0" applyNumberFormat="1"/>
    <xf numFmtId="43" fontId="0" fillId="2" borderId="7" xfId="1" applyNumberFormat="1" applyFont="1" applyFill="1" applyBorder="1"/>
    <xf numFmtId="0" fontId="0" fillId="2" borderId="5" xfId="0" applyFill="1" applyBorder="1" applyAlignment="1"/>
    <xf numFmtId="0" fontId="9" fillId="2" borderId="14" xfId="0" applyFont="1" applyFill="1" applyBorder="1" applyProtection="1"/>
    <xf numFmtId="164" fontId="1" fillId="4" borderId="15" xfId="1" applyNumberFormat="1" applyFont="1" applyFill="1" applyBorder="1" applyAlignment="1" applyProtection="1">
      <alignment horizontal="center"/>
    </xf>
    <xf numFmtId="0" fontId="10" fillId="2" borderId="14" xfId="0" applyFont="1" applyFill="1" applyBorder="1" applyAlignment="1" applyProtection="1">
      <alignment horizontal="right" readingOrder="2"/>
      <protection locked="0"/>
    </xf>
    <xf numFmtId="0" fontId="11" fillId="2" borderId="9" xfId="0" applyFont="1" applyFill="1" applyBorder="1" applyProtection="1"/>
    <xf numFmtId="0" fontId="9" fillId="2" borderId="14" xfId="0" applyFont="1" applyFill="1" applyBorder="1" applyAlignment="1" applyProtection="1">
      <alignment horizontal="right" readingOrder="2"/>
    </xf>
    <xf numFmtId="0" fontId="0" fillId="2" borderId="9" xfId="0" applyFill="1" applyBorder="1" applyProtection="1"/>
    <xf numFmtId="164" fontId="6" fillId="2" borderId="7" xfId="1" applyNumberFormat="1" applyFont="1" applyFill="1" applyBorder="1"/>
    <xf numFmtId="0" fontId="0" fillId="2" borderId="14" xfId="0" applyFill="1" applyBorder="1" applyProtection="1"/>
    <xf numFmtId="0" fontId="10" fillId="2" borderId="9" xfId="0" applyFont="1" applyFill="1" applyBorder="1" applyProtection="1"/>
    <xf numFmtId="0" fontId="12" fillId="2" borderId="14" xfId="0" applyFont="1" applyFill="1" applyBorder="1" applyProtection="1"/>
    <xf numFmtId="0" fontId="0" fillId="2" borderId="14" xfId="0" applyFill="1" applyBorder="1" applyAlignment="1" applyProtection="1">
      <alignment horizontal="right" readingOrder="2"/>
    </xf>
    <xf numFmtId="0" fontId="13" fillId="2" borderId="9" xfId="0" applyFont="1" applyFill="1" applyBorder="1" applyProtection="1"/>
    <xf numFmtId="0" fontId="13" fillId="2" borderId="9" xfId="0" applyFont="1" applyFill="1" applyBorder="1" applyAlignment="1" applyProtection="1"/>
    <xf numFmtId="0" fontId="15" fillId="2" borderId="16" xfId="4" applyFont="1" applyFill="1" applyBorder="1" applyAlignment="1">
      <alignment horizontal="right" readingOrder="2"/>
    </xf>
    <xf numFmtId="0" fontId="0" fillId="2" borderId="12" xfId="0" applyFill="1" applyBorder="1" applyProtection="1"/>
    <xf numFmtId="0" fontId="14" fillId="2" borderId="9" xfId="0" applyFont="1" applyFill="1" applyBorder="1" applyAlignment="1"/>
    <xf numFmtId="0" fontId="7" fillId="2" borderId="9" xfId="0" applyFont="1" applyFill="1" applyBorder="1" applyAlignment="1"/>
    <xf numFmtId="0" fontId="7" fillId="2" borderId="5" xfId="0" applyFont="1" applyFill="1" applyBorder="1" applyAlignment="1"/>
    <xf numFmtId="0" fontId="5" fillId="2" borderId="21" xfId="4" applyFont="1" applyFill="1" applyBorder="1" applyAlignment="1"/>
    <xf numFmtId="0" fontId="14" fillId="2" borderId="21" xfId="4" applyFont="1" applyFill="1" applyBorder="1" applyAlignment="1">
      <alignment horizontal="right"/>
    </xf>
    <xf numFmtId="0" fontId="14" fillId="2" borderId="21" xfId="4" applyFont="1" applyFill="1" applyBorder="1" applyAlignment="1">
      <alignment horizontal="right" readingOrder="2"/>
    </xf>
    <xf numFmtId="0" fontId="5" fillId="2" borderId="21" xfId="4" applyFont="1" applyFill="1" applyBorder="1" applyAlignment="1">
      <alignment horizontal="right"/>
    </xf>
    <xf numFmtId="0" fontId="14" fillId="2" borderId="21" xfId="4" applyFont="1" applyFill="1" applyBorder="1" applyAlignment="1">
      <alignment readingOrder="2"/>
    </xf>
    <xf numFmtId="164" fontId="6" fillId="3" borderId="13" xfId="1" applyNumberFormat="1" applyFont="1" applyFill="1" applyBorder="1"/>
    <xf numFmtId="0" fontId="0" fillId="2" borderId="1" xfId="0" applyFill="1" applyBorder="1" applyAlignment="1"/>
    <xf numFmtId="0" fontId="0" fillId="2" borderId="4" xfId="0" applyFill="1" applyBorder="1" applyAlignment="1"/>
    <xf numFmtId="0" fontId="0" fillId="2" borderId="2" xfId="0" applyFill="1" applyBorder="1" applyAlignment="1"/>
    <xf numFmtId="0" fontId="0" fillId="2" borderId="5" xfId="0" applyFill="1" applyBorder="1" applyAlignment="1"/>
    <xf numFmtId="164" fontId="5" fillId="2" borderId="3" xfId="1" applyNumberFormat="1" applyFont="1" applyFill="1" applyBorder="1" applyAlignment="1">
      <alignment horizontal="center"/>
    </xf>
    <xf numFmtId="164" fontId="5" fillId="2" borderId="6" xfId="1" applyNumberFormat="1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</cellXfs>
  <cellStyles count="5">
    <cellStyle name="Comma" xfId="1" builtinId="3"/>
    <cellStyle name="Normal" xfId="0" builtinId="0"/>
    <cellStyle name="Normal 10 2 2" xfId="4"/>
    <cellStyle name="Percent" xfId="2" builtinId="5"/>
    <cellStyle name="היפר-קישור" xfId="3" builtinId="8"/>
  </cellStyles>
  <dxfs count="0"/>
  <tableStyles count="0" defaultTableStyle="TableStyleMedium2" defaultPivotStyle="PivotStyleLight16"/>
  <colors>
    <mruColors>
      <color rgb="FFE3DE00"/>
      <color rgb="FFFFE05D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rect_expense_312021%20&#1504;&#1497;&#1497;&#1512;%20&#1506;&#1489;&#1493;&#1491;&#14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491;&#1502;&#1497;%20&#1504;&#1497;&#1492;&#1493;&#1500;%20&#1511;&#1512;&#1504;&#1493;&#1514;%20&#1492;&#1513;&#1511;&#1506;&#1492;%2012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כוז שיעור הוצאות"/>
      <sheetName val="מסלול אג&quot;ח"/>
      <sheetName val="אגח ממשלת ישראל"/>
      <sheetName val="כללי"/>
      <sheetName val="נספח 1-סה&quot;כ התיק"/>
      <sheetName val="נספח 2"/>
      <sheetName val="נספח 3"/>
    </sheetNames>
    <sheetDataSet>
      <sheetData sheetId="0" refreshError="1"/>
      <sheetData sheetId="1">
        <row r="10">
          <cell r="C10">
            <v>10.34507221</v>
          </cell>
        </row>
        <row r="14">
          <cell r="C14">
            <v>0.95</v>
          </cell>
        </row>
        <row r="17">
          <cell r="C17">
            <v>2.2650000000000001</v>
          </cell>
        </row>
        <row r="18">
          <cell r="C18">
            <v>0</v>
          </cell>
        </row>
        <row r="19">
          <cell r="C19">
            <v>0</v>
          </cell>
        </row>
        <row r="22">
          <cell r="C22">
            <v>135.16359057877946</v>
          </cell>
        </row>
        <row r="23">
          <cell r="C23">
            <v>44.721775491730995</v>
          </cell>
        </row>
        <row r="26">
          <cell r="C26">
            <v>0</v>
          </cell>
        </row>
        <row r="27">
          <cell r="C27">
            <v>3.49</v>
          </cell>
        </row>
        <row r="28">
          <cell r="C28">
            <v>0</v>
          </cell>
        </row>
        <row r="29">
          <cell r="C29">
            <v>9.41</v>
          </cell>
        </row>
        <row r="38">
          <cell r="C38">
            <v>2.1101970772025793E-3</v>
          </cell>
        </row>
        <row r="39">
          <cell r="C39">
            <v>2.2323954039451081E-3</v>
          </cell>
        </row>
        <row r="41">
          <cell r="C41">
            <v>129418.4</v>
          </cell>
        </row>
      </sheetData>
      <sheetData sheetId="2">
        <row r="10">
          <cell r="C10">
            <v>11.8334187035</v>
          </cell>
        </row>
        <row r="14">
          <cell r="C14">
            <v>5.14</v>
          </cell>
        </row>
        <row r="17">
          <cell r="C17">
            <v>1.413</v>
          </cell>
        </row>
        <row r="18">
          <cell r="C18">
            <v>0</v>
          </cell>
        </row>
        <row r="19">
          <cell r="C19">
            <v>0</v>
          </cell>
        </row>
        <row r="22">
          <cell r="C22">
            <v>90.498424552001893</v>
          </cell>
        </row>
        <row r="23">
          <cell r="C23">
            <v>63.113510572450053</v>
          </cell>
        </row>
        <row r="26">
          <cell r="C26">
            <v>7.7459008777791494E-2</v>
          </cell>
        </row>
        <row r="27">
          <cell r="C27">
            <v>1.55</v>
          </cell>
        </row>
        <row r="29">
          <cell r="C29">
            <v>7.85</v>
          </cell>
        </row>
        <row r="38">
          <cell r="C38">
            <v>1.4817055004059817E-3</v>
          </cell>
        </row>
        <row r="39">
          <cell r="C39">
            <v>1.6345884294732703E-3</v>
          </cell>
        </row>
        <row r="41">
          <cell r="C41">
            <v>177369.45999999993</v>
          </cell>
        </row>
      </sheetData>
      <sheetData sheetId="3">
        <row r="10">
          <cell r="C10">
            <v>20.502812165000002</v>
          </cell>
        </row>
        <row r="14">
          <cell r="C14">
            <v>0.84</v>
          </cell>
        </row>
        <row r="17">
          <cell r="C17">
            <v>1.887</v>
          </cell>
        </row>
        <row r="18">
          <cell r="C18">
            <v>0</v>
          </cell>
        </row>
        <row r="19">
          <cell r="C19">
            <v>0</v>
          </cell>
        </row>
        <row r="22">
          <cell r="C22">
            <v>97.433833963596072</v>
          </cell>
        </row>
        <row r="23">
          <cell r="C23">
            <v>46.596212223228726</v>
          </cell>
        </row>
        <row r="26">
          <cell r="C26">
            <v>1.3304875091645381</v>
          </cell>
        </row>
        <row r="27">
          <cell r="C27">
            <v>38.43</v>
          </cell>
        </row>
        <row r="28">
          <cell r="C28">
            <v>5.55</v>
          </cell>
        </row>
        <row r="29">
          <cell r="C29">
            <v>16.989999999999998</v>
          </cell>
        </row>
        <row r="38">
          <cell r="C38">
            <v>1.9610590778058211E-3</v>
          </cell>
        </row>
        <row r="39">
          <cell r="C39">
            <v>2.1620724833492175E-3</v>
          </cell>
        </row>
      </sheetData>
      <sheetData sheetId="4">
        <row r="26">
          <cell r="C26">
            <v>1.4079465179423296</v>
          </cell>
        </row>
        <row r="27">
          <cell r="C27">
            <v>43.47</v>
          </cell>
        </row>
        <row r="28">
          <cell r="C28">
            <v>5.55</v>
          </cell>
        </row>
        <row r="29">
          <cell r="C29">
            <v>34.25</v>
          </cell>
        </row>
        <row r="38">
          <cell r="C38">
            <v>1.8337016055523158E-3</v>
          </cell>
        </row>
        <row r="39">
          <cell r="C39">
            <v>1.9939289494024927E-3</v>
          </cell>
        </row>
        <row r="41">
          <cell r="C41">
            <v>407932.44999999995</v>
          </cell>
        </row>
      </sheetData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בעון קודם"/>
      <sheetName val="השקעה"/>
      <sheetName val="דמי ניהול"/>
    </sheetNames>
    <sheetDataSet>
      <sheetData sheetId="0"/>
      <sheetData sheetId="1"/>
      <sheetData sheetId="2">
        <row r="6">
          <cell r="S6">
            <v>61.543114193582817</v>
          </cell>
        </row>
        <row r="7">
          <cell r="S7">
            <v>72.557389999999998</v>
          </cell>
        </row>
        <row r="8">
          <cell r="S8">
            <v>97.96095890344877</v>
          </cell>
        </row>
        <row r="10">
          <cell r="S10">
            <v>74.272835944784049</v>
          </cell>
        </row>
        <row r="15">
          <cell r="S15">
            <v>477.52734738178725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rightToLeft="1" zoomScaleNormal="100" workbookViewId="0">
      <pane ySplit="7" topLeftCell="A8" activePane="bottomLeft" state="frozen"/>
      <selection activeCell="I28" sqref="I27:I28"/>
      <selection pane="bottomLeft" activeCell="B19" sqref="B19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4" ht="15.75" x14ac:dyDescent="0.25">
      <c r="B1" s="1" t="s">
        <v>0</v>
      </c>
      <c r="D1" s="2"/>
    </row>
    <row r="2" spans="1:4" x14ac:dyDescent="0.2">
      <c r="B2" s="3" t="s">
        <v>1</v>
      </c>
      <c r="C2" s="4" t="s">
        <v>38</v>
      </c>
    </row>
    <row r="3" spans="1:4" hidden="1" x14ac:dyDescent="0.2">
      <c r="B3" s="5"/>
    </row>
    <row r="4" spans="1:4" ht="15" hidden="1" x14ac:dyDescent="0.25">
      <c r="B4" s="7"/>
      <c r="C4" s="8"/>
    </row>
    <row r="5" spans="1:4" ht="15.75" thickBot="1" x14ac:dyDescent="0.3">
      <c r="B5" s="9"/>
      <c r="C5" s="8"/>
    </row>
    <row r="6" spans="1:4" x14ac:dyDescent="0.2">
      <c r="A6" s="53"/>
      <c r="B6" s="55"/>
      <c r="C6" s="57" t="s">
        <v>2</v>
      </c>
    </row>
    <row r="7" spans="1:4" x14ac:dyDescent="0.2">
      <c r="A7" s="54"/>
      <c r="B7" s="56"/>
      <c r="C7" s="58"/>
    </row>
    <row r="8" spans="1:4" ht="15" x14ac:dyDescent="0.25">
      <c r="A8" s="10">
        <v>1</v>
      </c>
      <c r="B8" s="11" t="s">
        <v>3</v>
      </c>
      <c r="C8" s="35">
        <f>SUM(C9:C10)</f>
        <v>42.681303078500001</v>
      </c>
    </row>
    <row r="9" spans="1:4" x14ac:dyDescent="0.2">
      <c r="A9" s="12"/>
      <c r="B9" s="13" t="s">
        <v>4</v>
      </c>
      <c r="C9" s="14">
        <f>'מסלול אג"ח'!C9+'אגח ממשלת ישראל'!C9+כללי!C9</f>
        <v>0</v>
      </c>
    </row>
    <row r="10" spans="1:4" x14ac:dyDescent="0.2">
      <c r="A10" s="12"/>
      <c r="B10" s="13" t="s">
        <v>5</v>
      </c>
      <c r="C10" s="14">
        <f>'מסלול אג"ח'!C10+'אגח ממשלת ישראל'!C10+כללי!C10</f>
        <v>42.681303078500001</v>
      </c>
    </row>
    <row r="11" spans="1:4" x14ac:dyDescent="0.2">
      <c r="A11" s="12"/>
      <c r="B11" s="13"/>
      <c r="C11" s="15"/>
      <c r="D11" s="26"/>
    </row>
    <row r="12" spans="1:4" ht="15" x14ac:dyDescent="0.25">
      <c r="A12" s="10">
        <v>2</v>
      </c>
      <c r="B12" s="11" t="s">
        <v>6</v>
      </c>
      <c r="C12" s="35">
        <f>SUM(C13:C14)</f>
        <v>6.93</v>
      </c>
    </row>
    <row r="13" spans="1:4" x14ac:dyDescent="0.2">
      <c r="A13" s="12"/>
      <c r="B13" s="16" t="s">
        <v>7</v>
      </c>
      <c r="C13" s="14">
        <f>'מסלול אג"ח'!C13+'אגח ממשלת ישראל'!C13+כללי!C13</f>
        <v>0</v>
      </c>
    </row>
    <row r="14" spans="1:4" x14ac:dyDescent="0.2">
      <c r="A14" s="12"/>
      <c r="B14" s="16" t="s">
        <v>8</v>
      </c>
      <c r="C14" s="14">
        <f>'מסלול אג"ח'!C14+'אגח ממשלת ישראל'!C14+כללי!C14</f>
        <v>6.93</v>
      </c>
    </row>
    <row r="15" spans="1:4" x14ac:dyDescent="0.2">
      <c r="A15" s="17"/>
      <c r="B15" s="18"/>
      <c r="C15" s="27"/>
    </row>
    <row r="16" spans="1:4" ht="15" x14ac:dyDescent="0.25">
      <c r="A16" s="10">
        <v>3</v>
      </c>
      <c r="B16" s="11" t="s">
        <v>9</v>
      </c>
      <c r="C16" s="35">
        <f>SUM(C17:C19)</f>
        <v>5.5649999999999995</v>
      </c>
    </row>
    <row r="17" spans="1:3" ht="25.5" x14ac:dyDescent="0.2">
      <c r="A17" s="12" t="s">
        <v>10</v>
      </c>
      <c r="B17" s="19" t="s">
        <v>11</v>
      </c>
      <c r="C17" s="14">
        <f>'מסלול אג"ח'!C17+'אגח ממשלת ישראל'!C17+כללי!C17</f>
        <v>5.5649999999999995</v>
      </c>
    </row>
    <row r="18" spans="1:3" x14ac:dyDescent="0.2">
      <c r="A18" s="12" t="s">
        <v>12</v>
      </c>
      <c r="B18" s="19" t="s">
        <v>13</v>
      </c>
      <c r="C18" s="14">
        <f>'מסלול אג"ח'!C18+'אגח ממשלת ישראל'!C18+כללי!C18</f>
        <v>0</v>
      </c>
    </row>
    <row r="19" spans="1:3" x14ac:dyDescent="0.2">
      <c r="A19" s="12" t="s">
        <v>14</v>
      </c>
      <c r="B19" s="13" t="s">
        <v>15</v>
      </c>
      <c r="C19" s="14">
        <f>'מסלול אג"ח'!C19+'אגח ממשלת ישראל'!C19+כללי!C19</f>
        <v>0</v>
      </c>
    </row>
    <row r="20" spans="1:3" x14ac:dyDescent="0.2">
      <c r="A20" s="20"/>
      <c r="B20" s="18"/>
      <c r="C20" s="15"/>
    </row>
    <row r="21" spans="1:3" ht="15" x14ac:dyDescent="0.25">
      <c r="A21" s="21">
        <v>4</v>
      </c>
      <c r="B21" s="11" t="s">
        <v>16</v>
      </c>
      <c r="C21" s="35">
        <f>SUM(C22:C29)</f>
        <v>562.20529389972944</v>
      </c>
    </row>
    <row r="22" spans="1:3" x14ac:dyDescent="0.2">
      <c r="A22" s="12"/>
      <c r="B22" s="13" t="s">
        <v>17</v>
      </c>
      <c r="C22" s="14">
        <f>'מסלול אג"ח'!C22+'אגח ממשלת ישראל'!C22+כללי!C22</f>
        <v>323.0958490943774</v>
      </c>
    </row>
    <row r="23" spans="1:3" x14ac:dyDescent="0.2">
      <c r="A23" s="12"/>
      <c r="B23" s="13" t="s">
        <v>18</v>
      </c>
      <c r="C23" s="14">
        <f>'מסלול אג"ח'!C23+'אגח ממשלת ישראל'!C23+כללי!C23</f>
        <v>154.43149828740977</v>
      </c>
    </row>
    <row r="24" spans="1:3" x14ac:dyDescent="0.2">
      <c r="A24" s="12"/>
      <c r="B24" s="13" t="s">
        <v>19</v>
      </c>
      <c r="C24" s="14">
        <f>'מסלול אג"ח'!C24+'אגח ממשלת ישראל'!C24+כללי!C24</f>
        <v>0</v>
      </c>
    </row>
    <row r="25" spans="1:3" x14ac:dyDescent="0.2">
      <c r="A25" s="12"/>
      <c r="B25" s="13" t="s">
        <v>20</v>
      </c>
      <c r="C25" s="14">
        <f>'מסלול אג"ח'!C25+'אגח ממשלת ישראל'!C25+כללי!C25</f>
        <v>0</v>
      </c>
    </row>
    <row r="26" spans="1:3" x14ac:dyDescent="0.2">
      <c r="A26" s="12"/>
      <c r="B26" s="13" t="s">
        <v>21</v>
      </c>
      <c r="C26" s="14">
        <f>'מסלול אג"ח'!C26+'אגח ממשלת ישראל'!C26+כללי!C26</f>
        <v>1.4079465179423296</v>
      </c>
    </row>
    <row r="27" spans="1:3" x14ac:dyDescent="0.2">
      <c r="A27" s="12"/>
      <c r="B27" s="13" t="s">
        <v>22</v>
      </c>
      <c r="C27" s="14">
        <f>'מסלול אג"ח'!C27+'אגח ממשלת ישראל'!C27+כללי!C27</f>
        <v>43.47</v>
      </c>
    </row>
    <row r="28" spans="1:3" x14ac:dyDescent="0.2">
      <c r="A28" s="12"/>
      <c r="B28" s="13" t="s">
        <v>23</v>
      </c>
      <c r="C28" s="14">
        <f>'מסלול אג"ח'!C28+'אגח ממשלת ישראל'!C28+כללי!C28</f>
        <v>5.55</v>
      </c>
    </row>
    <row r="29" spans="1:3" x14ac:dyDescent="0.2">
      <c r="A29" s="12"/>
      <c r="B29" s="13" t="s">
        <v>24</v>
      </c>
      <c r="C29" s="14">
        <f>'מסלול אג"ח'!C29+'אגח ממשלת ישראל'!C29+כללי!C29</f>
        <v>34.25</v>
      </c>
    </row>
    <row r="30" spans="1:3" x14ac:dyDescent="0.2">
      <c r="A30" s="12"/>
      <c r="B30" s="13"/>
      <c r="C30" s="15"/>
    </row>
    <row r="31" spans="1:3" ht="15" x14ac:dyDescent="0.25">
      <c r="A31" s="12">
        <v>5</v>
      </c>
      <c r="B31" s="11" t="s">
        <v>25</v>
      </c>
      <c r="C31" s="35">
        <v>0</v>
      </c>
    </row>
    <row r="32" spans="1:3" x14ac:dyDescent="0.2">
      <c r="A32" s="12" t="s">
        <v>10</v>
      </c>
      <c r="B32" s="13" t="s">
        <v>26</v>
      </c>
      <c r="C32" s="14">
        <f>'מסלול אג"ח'!C32+'אגח ממשלת ישראל'!C32+כללי!C32</f>
        <v>0</v>
      </c>
    </row>
    <row r="33" spans="1:3" x14ac:dyDescent="0.2">
      <c r="A33" s="12" t="s">
        <v>12</v>
      </c>
      <c r="B33" s="13" t="s">
        <v>27</v>
      </c>
      <c r="C33" s="14">
        <f>'מסלול אג"ח'!C33+'אגח ממשלת ישראל'!C33+כללי!C33</f>
        <v>0</v>
      </c>
    </row>
    <row r="34" spans="1:3" x14ac:dyDescent="0.2">
      <c r="A34" s="12"/>
      <c r="B34" s="13"/>
      <c r="C34" s="15"/>
    </row>
    <row r="35" spans="1:3" ht="15" x14ac:dyDescent="0.25">
      <c r="A35" s="12">
        <v>6</v>
      </c>
      <c r="B35" s="11" t="s">
        <v>28</v>
      </c>
      <c r="C35" s="35">
        <f>C31+C21+C16+C12+C8</f>
        <v>617.38159697822948</v>
      </c>
    </row>
    <row r="36" spans="1:3" x14ac:dyDescent="0.2">
      <c r="A36" s="12"/>
      <c r="B36" s="13"/>
      <c r="C36" s="15"/>
    </row>
    <row r="37" spans="1:3" ht="15" x14ac:dyDescent="0.25">
      <c r="A37" s="12">
        <v>7</v>
      </c>
      <c r="B37" s="11" t="s">
        <v>29</v>
      </c>
      <c r="C37" s="15"/>
    </row>
    <row r="38" spans="1:3" ht="25.5" x14ac:dyDescent="0.2">
      <c r="A38" s="12" t="s">
        <v>10</v>
      </c>
      <c r="B38" s="19" t="s">
        <v>30</v>
      </c>
      <c r="C38" s="22">
        <f>+'[1]נספח 1-סה"כ התיק'!C38</f>
        <v>1.8337016055523158E-3</v>
      </c>
    </row>
    <row r="39" spans="1:3" x14ac:dyDescent="0.2">
      <c r="A39" s="12" t="s">
        <v>12</v>
      </c>
      <c r="B39" s="13" t="s">
        <v>39</v>
      </c>
      <c r="C39" s="22">
        <f>+'[1]נספח 1-סה"כ התיק'!C39</f>
        <v>1.9939289494024927E-3</v>
      </c>
    </row>
    <row r="40" spans="1:3" x14ac:dyDescent="0.2">
      <c r="A40" s="12"/>
      <c r="B40" s="13"/>
      <c r="C40" s="15"/>
    </row>
    <row r="41" spans="1:3" ht="15.75" thickBot="1" x14ac:dyDescent="0.3">
      <c r="A41" s="23"/>
      <c r="B41" s="24" t="s">
        <v>31</v>
      </c>
      <c r="C41" s="52">
        <f>'מסלול אג"ח'!C41+'אגח ממשלת ישראל'!C41+כללי!C41</f>
        <v>407932.44999999995</v>
      </c>
    </row>
  </sheetData>
  <mergeCells count="3">
    <mergeCell ref="A6:A7"/>
    <mergeCell ref="B6:B7"/>
    <mergeCell ref="C6:C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showGridLines="0" rightToLeft="1" zoomScaleNormal="100" workbookViewId="0">
      <pane ySplit="7" topLeftCell="A8" activePane="bottomLeft" state="frozen"/>
      <selection activeCell="E45" sqref="E45:E46"/>
      <selection pane="bottomLeft" activeCell="E45" sqref="E45:E46"/>
    </sheetView>
  </sheetViews>
  <sheetFormatPr defaultRowHeight="14.25" x14ac:dyDescent="0.2"/>
  <cols>
    <col min="1" max="1" width="65.75" customWidth="1"/>
    <col min="2" max="2" width="13.125" customWidth="1"/>
    <col min="3" max="3" width="9.875" bestFit="1" customWidth="1"/>
  </cols>
  <sheetData>
    <row r="1" spans="1:4" ht="15.75" x14ac:dyDescent="0.25">
      <c r="A1" s="1" t="s">
        <v>0</v>
      </c>
      <c r="D1" s="2"/>
    </row>
    <row r="2" spans="1:4" x14ac:dyDescent="0.2">
      <c r="A2" s="3" t="s">
        <v>61</v>
      </c>
      <c r="B2" s="4" t="s">
        <v>38</v>
      </c>
    </row>
    <row r="3" spans="1:4" hidden="1" x14ac:dyDescent="0.2">
      <c r="B3" s="5"/>
    </row>
    <row r="4" spans="1:4" ht="15" hidden="1" x14ac:dyDescent="0.25">
      <c r="B4" s="7"/>
      <c r="C4" s="8"/>
    </row>
    <row r="5" spans="1:4" ht="15.75" thickBot="1" x14ac:dyDescent="0.3">
      <c r="B5" s="9"/>
      <c r="C5" s="8"/>
    </row>
    <row r="6" spans="1:4" x14ac:dyDescent="0.2">
      <c r="A6" s="55"/>
      <c r="B6" s="57" t="s">
        <v>2</v>
      </c>
    </row>
    <row r="7" spans="1:4" x14ac:dyDescent="0.2">
      <c r="A7" s="56"/>
      <c r="B7" s="58"/>
    </row>
    <row r="8" spans="1:4" ht="15" x14ac:dyDescent="0.25">
      <c r="A8" s="11" t="s">
        <v>3</v>
      </c>
      <c r="B8" s="15"/>
    </row>
    <row r="9" spans="1:4" x14ac:dyDescent="0.2">
      <c r="A9" s="13" t="s">
        <v>4</v>
      </c>
      <c r="B9" s="14">
        <v>0</v>
      </c>
    </row>
    <row r="10" spans="1:4" x14ac:dyDescent="0.2">
      <c r="A10" s="13" t="s">
        <v>5</v>
      </c>
      <c r="B10" s="14"/>
    </row>
    <row r="11" spans="1:4" x14ac:dyDescent="0.2">
      <c r="A11" s="44" t="s">
        <v>62</v>
      </c>
      <c r="B11" s="14">
        <v>32.42</v>
      </c>
    </row>
    <row r="12" spans="1:4" x14ac:dyDescent="0.2">
      <c r="A12" s="44" t="s">
        <v>63</v>
      </c>
      <c r="B12" s="14">
        <v>10.261303078499999</v>
      </c>
    </row>
    <row r="13" spans="1:4" ht="15" x14ac:dyDescent="0.25">
      <c r="A13" s="45" t="s">
        <v>64</v>
      </c>
      <c r="B13" s="35">
        <f>SUM(B9:B12)</f>
        <v>42.681303078500001</v>
      </c>
      <c r="C13" s="26"/>
    </row>
    <row r="14" spans="1:4" ht="15" x14ac:dyDescent="0.25">
      <c r="A14" s="46"/>
      <c r="B14" s="35"/>
      <c r="C14" s="26"/>
    </row>
    <row r="15" spans="1:4" ht="15" x14ac:dyDescent="0.25">
      <c r="A15" s="11" t="s">
        <v>6</v>
      </c>
      <c r="B15" s="15"/>
      <c r="D15" s="26"/>
    </row>
    <row r="16" spans="1:4" x14ac:dyDescent="0.2">
      <c r="A16" s="16" t="s">
        <v>7</v>
      </c>
      <c r="B16" s="14">
        <v>0</v>
      </c>
    </row>
    <row r="17" spans="1:2" x14ac:dyDescent="0.2">
      <c r="A17" s="16" t="s">
        <v>8</v>
      </c>
      <c r="B17" s="14"/>
    </row>
    <row r="18" spans="1:2" x14ac:dyDescent="0.2">
      <c r="A18" s="44" t="s">
        <v>62</v>
      </c>
      <c r="B18" s="14">
        <v>6.93</v>
      </c>
    </row>
    <row r="19" spans="1:2" ht="15" x14ac:dyDescent="0.25">
      <c r="A19" s="45" t="s">
        <v>65</v>
      </c>
      <c r="B19" s="35">
        <f>SUM(B16:B18)</f>
        <v>6.93</v>
      </c>
    </row>
    <row r="20" spans="1:2" x14ac:dyDescent="0.2">
      <c r="A20" s="28"/>
      <c r="B20" s="27"/>
    </row>
    <row r="21" spans="1:2" x14ac:dyDescent="0.2">
      <c r="A21" s="47" t="s">
        <v>66</v>
      </c>
      <c r="B21" s="27"/>
    </row>
    <row r="22" spans="1:2" x14ac:dyDescent="0.2">
      <c r="A22" s="48" t="s">
        <v>42</v>
      </c>
      <c r="B22" s="14">
        <v>5.5649999999999995</v>
      </c>
    </row>
    <row r="23" spans="1:2" ht="15" x14ac:dyDescent="0.25">
      <c r="A23" s="47" t="s">
        <v>67</v>
      </c>
      <c r="B23" s="35">
        <f>SUM(B20:B22)</f>
        <v>5.5649999999999995</v>
      </c>
    </row>
    <row r="24" spans="1:2" x14ac:dyDescent="0.2">
      <c r="A24" s="48"/>
      <c r="B24" s="15"/>
    </row>
    <row r="25" spans="1:2" ht="15" x14ac:dyDescent="0.25">
      <c r="A25" s="47" t="s">
        <v>68</v>
      </c>
      <c r="B25" s="35"/>
    </row>
    <row r="26" spans="1:2" x14ac:dyDescent="0.2">
      <c r="A26" s="47"/>
      <c r="B26" s="14"/>
    </row>
    <row r="27" spans="1:2" ht="15" x14ac:dyDescent="0.25">
      <c r="A27" s="47" t="s">
        <v>69</v>
      </c>
      <c r="B27" s="35"/>
    </row>
    <row r="28" spans="1:2" x14ac:dyDescent="0.2">
      <c r="A28" s="49"/>
      <c r="B28" s="14"/>
    </row>
    <row r="29" spans="1:2" ht="15" x14ac:dyDescent="0.25">
      <c r="A29" s="47" t="s">
        <v>70</v>
      </c>
      <c r="B29" s="35"/>
    </row>
    <row r="30" spans="1:2" x14ac:dyDescent="0.2">
      <c r="A30" s="50"/>
      <c r="B30" s="14"/>
    </row>
    <row r="31" spans="1:2" x14ac:dyDescent="0.2">
      <c r="A31" s="47" t="s">
        <v>71</v>
      </c>
      <c r="B31" s="15"/>
    </row>
    <row r="32" spans="1:2" x14ac:dyDescent="0.2">
      <c r="A32" s="49"/>
      <c r="B32" s="14"/>
    </row>
    <row r="33" spans="1:2" x14ac:dyDescent="0.2">
      <c r="A33" s="47" t="s">
        <v>72</v>
      </c>
      <c r="B33" s="15"/>
    </row>
    <row r="34" spans="1:2" x14ac:dyDescent="0.2">
      <c r="A34" s="51"/>
      <c r="B34" s="14"/>
    </row>
    <row r="35" spans="1:2" ht="15" x14ac:dyDescent="0.25">
      <c r="A35" s="47" t="s">
        <v>73</v>
      </c>
      <c r="B35" s="35">
        <f>+B23+B19+B13</f>
        <v>55.176303078499998</v>
      </c>
    </row>
    <row r="36" spans="1:2" x14ac:dyDescent="0.2">
      <c r="A36" s="47"/>
      <c r="B36" s="15"/>
    </row>
    <row r="37" spans="1:2" ht="15" x14ac:dyDescent="0.25">
      <c r="A37" s="42" t="s">
        <v>31</v>
      </c>
      <c r="B37" s="35">
        <v>407932.44999999995</v>
      </c>
    </row>
  </sheetData>
  <mergeCells count="2">
    <mergeCell ref="A6:A7"/>
    <mergeCell ref="B6:B7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rightToLeft="1" zoomScaleNormal="100" workbookViewId="0">
      <pane ySplit="7" topLeftCell="A8" activePane="bottomLeft" state="frozen"/>
      <selection activeCell="E45" sqref="E45:E46"/>
      <selection pane="bottomLeft" activeCell="J33" sqref="J33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4" ht="15.75" x14ac:dyDescent="0.25">
      <c r="B1" s="1" t="s">
        <v>0</v>
      </c>
      <c r="D1" s="2"/>
    </row>
    <row r="2" spans="1:4" x14ac:dyDescent="0.2">
      <c r="B2" s="3" t="s">
        <v>60</v>
      </c>
      <c r="C2" s="4" t="s">
        <v>38</v>
      </c>
    </row>
    <row r="3" spans="1:4" hidden="1" x14ac:dyDescent="0.2">
      <c r="B3" s="5"/>
    </row>
    <row r="4" spans="1:4" ht="15" hidden="1" x14ac:dyDescent="0.25">
      <c r="B4" s="7"/>
      <c r="C4" s="8"/>
    </row>
    <row r="5" spans="1:4" ht="15.75" thickBot="1" x14ac:dyDescent="0.3">
      <c r="B5" s="9"/>
      <c r="C5" s="8"/>
    </row>
    <row r="6" spans="1:4" x14ac:dyDescent="0.2">
      <c r="A6" s="59"/>
      <c r="B6" s="60"/>
      <c r="C6" s="57" t="s">
        <v>2</v>
      </c>
    </row>
    <row r="7" spans="1:4" x14ac:dyDescent="0.2">
      <c r="A7" s="61"/>
      <c r="B7" s="62"/>
      <c r="C7" s="58"/>
    </row>
    <row r="8" spans="1:4" ht="15" x14ac:dyDescent="0.25">
      <c r="A8" s="29" t="s">
        <v>40</v>
      </c>
      <c r="B8" s="29"/>
      <c r="C8" s="30"/>
    </row>
    <row r="9" spans="1:4" ht="15" x14ac:dyDescent="0.2">
      <c r="A9" s="31" t="s">
        <v>41</v>
      </c>
      <c r="B9" s="32" t="s">
        <v>42</v>
      </c>
      <c r="C9" s="14">
        <f>+'[2]דמי ניהול'!$S$6</f>
        <v>61.543114193582817</v>
      </c>
    </row>
    <row r="10" spans="1:4" ht="15" x14ac:dyDescent="0.2">
      <c r="A10" s="31" t="s">
        <v>41</v>
      </c>
      <c r="B10" s="32" t="s">
        <v>43</v>
      </c>
      <c r="C10" s="14">
        <f>+'[2]דמי ניהול'!$S$7</f>
        <v>72.557389999999998</v>
      </c>
    </row>
    <row r="11" spans="1:4" ht="15" x14ac:dyDescent="0.2">
      <c r="A11" s="31" t="s">
        <v>41</v>
      </c>
      <c r="B11" s="32" t="s">
        <v>44</v>
      </c>
      <c r="C11" s="14">
        <f>+'[2]דמי ניהול'!$S$8</f>
        <v>97.96095890344877</v>
      </c>
    </row>
    <row r="12" spans="1:4" ht="15" x14ac:dyDescent="0.2">
      <c r="A12" s="31" t="s">
        <v>41</v>
      </c>
      <c r="B12" s="32" t="s">
        <v>45</v>
      </c>
      <c r="C12" s="14">
        <f>+'[2]דמי ניהול'!$S$10</f>
        <v>74.272835944784049</v>
      </c>
    </row>
    <row r="13" spans="1:4" ht="15" x14ac:dyDescent="0.2">
      <c r="A13" s="31" t="s">
        <v>41</v>
      </c>
      <c r="B13" s="32" t="s">
        <v>46</v>
      </c>
      <c r="C13" s="14">
        <f>+'[2]דמי ניהול'!$S$15-C12-C11-C10-C9</f>
        <v>171.1930483399716</v>
      </c>
    </row>
    <row r="14" spans="1:4" ht="15" x14ac:dyDescent="0.25">
      <c r="A14" s="33" t="s">
        <v>47</v>
      </c>
      <c r="B14" s="34"/>
      <c r="C14" s="35">
        <f>SUM(C9:C13)</f>
        <v>477.52734738178725</v>
      </c>
      <c r="D14" s="26"/>
    </row>
    <row r="15" spans="1:4" x14ac:dyDescent="0.2">
      <c r="A15" s="36"/>
      <c r="B15" s="34"/>
      <c r="C15" s="15"/>
    </row>
    <row r="16" spans="1:4" ht="15" x14ac:dyDescent="0.25">
      <c r="A16" s="29" t="s">
        <v>48</v>
      </c>
      <c r="B16" s="29"/>
      <c r="C16" s="35"/>
    </row>
    <row r="17" spans="1:3" ht="15" x14ac:dyDescent="0.2">
      <c r="A17" s="31"/>
      <c r="B17" s="37"/>
      <c r="C17" s="14"/>
    </row>
    <row r="18" spans="1:3" ht="15.75" x14ac:dyDescent="0.25">
      <c r="A18" s="38" t="s">
        <v>49</v>
      </c>
      <c r="B18" s="29"/>
      <c r="C18" s="35"/>
    </row>
    <row r="19" spans="1:3" x14ac:dyDescent="0.2">
      <c r="A19" s="36"/>
      <c r="B19" s="34"/>
      <c r="C19" s="14"/>
    </row>
    <row r="20" spans="1:3" ht="15.75" x14ac:dyDescent="0.25">
      <c r="A20" s="29" t="s">
        <v>50</v>
      </c>
      <c r="B20" s="38"/>
      <c r="C20" s="35"/>
    </row>
    <row r="21" spans="1:3" ht="15" x14ac:dyDescent="0.2">
      <c r="A21" s="31"/>
      <c r="B21" s="32"/>
      <c r="C21" s="14"/>
    </row>
    <row r="22" spans="1:3" ht="15.75" x14ac:dyDescent="0.25">
      <c r="A22" s="29" t="s">
        <v>20</v>
      </c>
      <c r="B22" s="38"/>
      <c r="C22" s="35"/>
    </row>
    <row r="23" spans="1:3" x14ac:dyDescent="0.2">
      <c r="A23" s="39"/>
      <c r="B23" s="34"/>
      <c r="C23" s="15"/>
    </row>
    <row r="24" spans="1:3" ht="15" x14ac:dyDescent="0.25">
      <c r="A24" s="29" t="s">
        <v>51</v>
      </c>
      <c r="B24" s="29"/>
      <c r="C24" s="15"/>
    </row>
    <row r="25" spans="1:3" ht="15" x14ac:dyDescent="0.25">
      <c r="A25" s="29" t="s">
        <v>52</v>
      </c>
      <c r="B25" s="40"/>
      <c r="C25" s="14"/>
    </row>
    <row r="26" spans="1:3" ht="15" x14ac:dyDescent="0.2">
      <c r="A26" s="31" t="s">
        <v>41</v>
      </c>
      <c r="B26" s="32" t="s">
        <v>46</v>
      </c>
      <c r="C26" s="14">
        <f>+'[1]נספח 1-סה"כ התיק'!C28</f>
        <v>5.55</v>
      </c>
    </row>
    <row r="27" spans="1:3" ht="15" x14ac:dyDescent="0.25">
      <c r="A27" s="29" t="s">
        <v>53</v>
      </c>
      <c r="B27" s="40"/>
      <c r="C27" s="14"/>
    </row>
    <row r="28" spans="1:3" ht="15" x14ac:dyDescent="0.2">
      <c r="A28" s="31" t="s">
        <v>41</v>
      </c>
      <c r="B28" s="32" t="s">
        <v>46</v>
      </c>
      <c r="C28" s="14">
        <f>+'[1]נספח 1-סה"כ התיק'!C29</f>
        <v>34.25</v>
      </c>
    </row>
    <row r="29" spans="1:3" ht="15" x14ac:dyDescent="0.25">
      <c r="A29" s="29" t="s">
        <v>54</v>
      </c>
      <c r="B29" s="40"/>
      <c r="C29" s="35">
        <f>SUM(C25:C28)</f>
        <v>39.799999999999997</v>
      </c>
    </row>
    <row r="30" spans="1:3" ht="15.75" x14ac:dyDescent="0.25">
      <c r="A30" s="38"/>
      <c r="B30" s="34"/>
      <c r="C30" s="14"/>
    </row>
    <row r="31" spans="1:3" ht="15" x14ac:dyDescent="0.25">
      <c r="A31" s="29" t="s">
        <v>55</v>
      </c>
      <c r="B31" s="40"/>
      <c r="C31" s="15"/>
    </row>
    <row r="32" spans="1:3" ht="15" x14ac:dyDescent="0.25">
      <c r="A32" s="29" t="s">
        <v>56</v>
      </c>
      <c r="B32" s="40"/>
      <c r="C32" s="14"/>
    </row>
    <row r="33" spans="1:4" ht="15" x14ac:dyDescent="0.2">
      <c r="A33" s="31" t="s">
        <v>41</v>
      </c>
      <c r="B33" s="32" t="s">
        <v>46</v>
      </c>
      <c r="C33" s="14">
        <f>+'[1]נספח 1-סה"כ התיק'!C26</f>
        <v>1.4079465179423296</v>
      </c>
    </row>
    <row r="34" spans="1:4" ht="15" x14ac:dyDescent="0.25">
      <c r="A34" s="29" t="s">
        <v>57</v>
      </c>
      <c r="B34" s="41"/>
      <c r="C34" s="14"/>
    </row>
    <row r="35" spans="1:4" ht="15" x14ac:dyDescent="0.2">
      <c r="A35" s="31" t="s">
        <v>41</v>
      </c>
      <c r="B35" s="32" t="s">
        <v>46</v>
      </c>
      <c r="C35" s="14">
        <f>+'[1]נספח 1-סה"כ התיק'!C27</f>
        <v>43.47</v>
      </c>
    </row>
    <row r="36" spans="1:4" ht="15" x14ac:dyDescent="0.25">
      <c r="A36" s="29" t="s">
        <v>58</v>
      </c>
      <c r="B36" s="40"/>
      <c r="C36" s="35">
        <f>SUM(C32:C35)</f>
        <v>44.877946517942327</v>
      </c>
    </row>
    <row r="37" spans="1:4" x14ac:dyDescent="0.2">
      <c r="A37" s="36"/>
      <c r="B37" s="34"/>
      <c r="C37" s="15"/>
    </row>
    <row r="38" spans="1:4" ht="15" x14ac:dyDescent="0.25">
      <c r="A38" s="29" t="s">
        <v>59</v>
      </c>
      <c r="B38" s="40"/>
      <c r="C38" s="35">
        <f>+C36+C29+C14</f>
        <v>562.20529389972955</v>
      </c>
      <c r="D38" s="25"/>
    </row>
    <row r="39" spans="1:4" x14ac:dyDescent="0.2">
      <c r="A39" s="36"/>
      <c r="B39" s="34"/>
      <c r="C39" s="15"/>
    </row>
    <row r="40" spans="1:4" ht="15.75" thickBot="1" x14ac:dyDescent="0.3">
      <c r="A40" s="42" t="s">
        <v>31</v>
      </c>
      <c r="B40" s="43"/>
      <c r="C40" s="35">
        <f>+'[1]נספח 1-סה"כ התיק'!C41</f>
        <v>407932.44999999995</v>
      </c>
    </row>
  </sheetData>
  <mergeCells count="2">
    <mergeCell ref="C6:C7"/>
    <mergeCell ref="A6:B7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rightToLeft="1" tabSelected="1" topLeftCell="A15" workbookViewId="0">
      <selection activeCell="C29" sqref="C29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38</v>
      </c>
    </row>
    <row r="3" spans="1:6" x14ac:dyDescent="0.2">
      <c r="B3" s="5"/>
      <c r="F3" s="6"/>
    </row>
    <row r="4" spans="1:6" ht="15" x14ac:dyDescent="0.25">
      <c r="B4" s="7" t="s">
        <v>32</v>
      </c>
      <c r="C4" s="8"/>
      <c r="F4" s="6"/>
    </row>
    <row r="5" spans="1:6" ht="15.75" thickBot="1" x14ac:dyDescent="0.3">
      <c r="B5" s="9" t="s">
        <v>34</v>
      </c>
      <c r="C5" s="8"/>
    </row>
    <row r="6" spans="1:6" x14ac:dyDescent="0.2">
      <c r="A6" s="53"/>
      <c r="B6" s="55"/>
      <c r="C6" s="57" t="s">
        <v>2</v>
      </c>
    </row>
    <row r="7" spans="1:6" x14ac:dyDescent="0.2">
      <c r="A7" s="54"/>
      <c r="B7" s="56"/>
      <c r="C7" s="58"/>
    </row>
    <row r="8" spans="1:6" ht="15" x14ac:dyDescent="0.25">
      <c r="A8" s="10">
        <v>1</v>
      </c>
      <c r="B8" s="11" t="s">
        <v>3</v>
      </c>
      <c r="C8" s="35">
        <f>SUM(C9:C10)</f>
        <v>11.8334187035</v>
      </c>
    </row>
    <row r="9" spans="1:6" x14ac:dyDescent="0.2">
      <c r="A9" s="12"/>
      <c r="B9" s="13" t="s">
        <v>4</v>
      </c>
      <c r="C9" s="14">
        <f>+'[1]אגח ממשלת ישראל'!C9</f>
        <v>0</v>
      </c>
    </row>
    <row r="10" spans="1:6" x14ac:dyDescent="0.2">
      <c r="A10" s="12"/>
      <c r="B10" s="13" t="s">
        <v>5</v>
      </c>
      <c r="C10" s="14">
        <f>+'[1]אגח ממשלת ישראל'!C10</f>
        <v>11.8334187035</v>
      </c>
    </row>
    <row r="11" spans="1:6" x14ac:dyDescent="0.2">
      <c r="A11" s="12"/>
      <c r="B11" s="13"/>
      <c r="C11" s="15"/>
    </row>
    <row r="12" spans="1:6" ht="15" x14ac:dyDescent="0.25">
      <c r="A12" s="10">
        <v>2</v>
      </c>
      <c r="B12" s="11" t="s">
        <v>6</v>
      </c>
      <c r="C12" s="35">
        <f>SUM(C13:C14)</f>
        <v>5.14</v>
      </c>
    </row>
    <row r="13" spans="1:6" x14ac:dyDescent="0.2">
      <c r="A13" s="12"/>
      <c r="B13" s="16" t="s">
        <v>7</v>
      </c>
      <c r="C13" s="14">
        <f>+'[1]אגח ממשלת ישראל'!C13</f>
        <v>0</v>
      </c>
    </row>
    <row r="14" spans="1:6" x14ac:dyDescent="0.2">
      <c r="A14" s="12"/>
      <c r="B14" s="16" t="s">
        <v>8</v>
      </c>
      <c r="C14" s="14">
        <f>+'[1]אגח ממשלת ישראל'!C14</f>
        <v>5.14</v>
      </c>
    </row>
    <row r="15" spans="1:6" x14ac:dyDescent="0.2">
      <c r="A15" s="17"/>
      <c r="B15" s="18"/>
      <c r="C15" s="27"/>
    </row>
    <row r="16" spans="1:6" ht="15" x14ac:dyDescent="0.25">
      <c r="A16" s="10">
        <v>3</v>
      </c>
      <c r="B16" s="11" t="s">
        <v>9</v>
      </c>
      <c r="C16" s="35">
        <f>SUM(C17:C19)</f>
        <v>1.413</v>
      </c>
    </row>
    <row r="17" spans="1:3" ht="25.5" x14ac:dyDescent="0.2">
      <c r="A17" s="12" t="s">
        <v>10</v>
      </c>
      <c r="B17" s="19" t="s">
        <v>11</v>
      </c>
      <c r="C17" s="14">
        <f>+'[1]אגח ממשלת ישראל'!C17</f>
        <v>1.413</v>
      </c>
    </row>
    <row r="18" spans="1:3" x14ac:dyDescent="0.2">
      <c r="A18" s="12" t="s">
        <v>12</v>
      </c>
      <c r="B18" s="19" t="s">
        <v>13</v>
      </c>
      <c r="C18" s="14">
        <f>+'[1]אגח ממשלת ישראל'!C18</f>
        <v>0</v>
      </c>
    </row>
    <row r="19" spans="1:3" x14ac:dyDescent="0.2">
      <c r="A19" s="12" t="s">
        <v>14</v>
      </c>
      <c r="B19" s="13" t="s">
        <v>15</v>
      </c>
      <c r="C19" s="14">
        <f>+'[1]אגח ממשלת ישראל'!C19</f>
        <v>0</v>
      </c>
    </row>
    <row r="20" spans="1:3" x14ac:dyDescent="0.2">
      <c r="A20" s="20"/>
      <c r="B20" s="18"/>
      <c r="C20" s="15"/>
    </row>
    <row r="21" spans="1:3" ht="15" x14ac:dyDescent="0.25">
      <c r="A21" s="21">
        <v>4</v>
      </c>
      <c r="B21" s="11" t="s">
        <v>16</v>
      </c>
      <c r="C21" s="35">
        <f>SUM(C22:C29)</f>
        <v>163.08939413322975</v>
      </c>
    </row>
    <row r="22" spans="1:3" x14ac:dyDescent="0.2">
      <c r="A22" s="12"/>
      <c r="B22" s="13" t="s">
        <v>17</v>
      </c>
      <c r="C22" s="14">
        <f>+'[1]אגח ממשלת ישראל'!C22</f>
        <v>90.498424552001893</v>
      </c>
    </row>
    <row r="23" spans="1:3" x14ac:dyDescent="0.2">
      <c r="A23" s="12"/>
      <c r="B23" s="13" t="s">
        <v>18</v>
      </c>
      <c r="C23" s="14">
        <f>+'[1]אגח ממשלת ישראל'!C23</f>
        <v>63.113510572450053</v>
      </c>
    </row>
    <row r="24" spans="1:3" x14ac:dyDescent="0.2">
      <c r="A24" s="12"/>
      <c r="B24" s="13" t="s">
        <v>19</v>
      </c>
      <c r="C24" s="14">
        <f>+'[1]אגח ממשלת ישראל'!C24</f>
        <v>0</v>
      </c>
    </row>
    <row r="25" spans="1:3" x14ac:dyDescent="0.2">
      <c r="A25" s="12"/>
      <c r="B25" s="13" t="s">
        <v>20</v>
      </c>
      <c r="C25" s="14">
        <f>+'[1]אגח ממשלת ישראל'!C25</f>
        <v>0</v>
      </c>
    </row>
    <row r="26" spans="1:3" x14ac:dyDescent="0.2">
      <c r="A26" s="12"/>
      <c r="B26" s="13" t="s">
        <v>21</v>
      </c>
      <c r="C26" s="14">
        <f>+'[1]אגח ממשלת ישראל'!C26</f>
        <v>7.7459008777791494E-2</v>
      </c>
    </row>
    <row r="27" spans="1:3" x14ac:dyDescent="0.2">
      <c r="A27" s="12"/>
      <c r="B27" s="13" t="s">
        <v>22</v>
      </c>
      <c r="C27" s="14">
        <f>+'[1]אגח ממשלת ישראל'!C27</f>
        <v>1.55</v>
      </c>
    </row>
    <row r="28" spans="1:3" x14ac:dyDescent="0.2">
      <c r="A28" s="12"/>
      <c r="B28" s="13" t="s">
        <v>23</v>
      </c>
      <c r="C28" s="14">
        <f>+'[1]אגח ממשלת ישראל'!C28</f>
        <v>0</v>
      </c>
    </row>
    <row r="29" spans="1:3" x14ac:dyDescent="0.2">
      <c r="A29" s="12"/>
      <c r="B29" s="13" t="s">
        <v>24</v>
      </c>
      <c r="C29" s="14">
        <f>+'[1]אגח ממשלת ישראל'!C29</f>
        <v>7.85</v>
      </c>
    </row>
    <row r="30" spans="1:3" x14ac:dyDescent="0.2">
      <c r="A30" s="12"/>
      <c r="B30" s="13"/>
      <c r="C30" s="15"/>
    </row>
    <row r="31" spans="1:3" ht="15" x14ac:dyDescent="0.25">
      <c r="A31" s="12">
        <v>5</v>
      </c>
      <c r="B31" s="11" t="s">
        <v>25</v>
      </c>
      <c r="C31" s="35">
        <v>0</v>
      </c>
    </row>
    <row r="32" spans="1:3" x14ac:dyDescent="0.2">
      <c r="A32" s="12" t="s">
        <v>10</v>
      </c>
      <c r="B32" s="13" t="s">
        <v>26</v>
      </c>
      <c r="C32" s="14">
        <f>+'[1]אגח ממשלת ישראל'!C32</f>
        <v>0</v>
      </c>
    </row>
    <row r="33" spans="1:4" x14ac:dyDescent="0.2">
      <c r="A33" s="12" t="s">
        <v>12</v>
      </c>
      <c r="B33" s="13" t="s">
        <v>27</v>
      </c>
      <c r="C33" s="14">
        <f>+'[1]אגח ממשלת ישראל'!C33</f>
        <v>0</v>
      </c>
    </row>
    <row r="34" spans="1:4" x14ac:dyDescent="0.2">
      <c r="A34" s="12"/>
      <c r="B34" s="13"/>
      <c r="C34" s="15"/>
    </row>
    <row r="35" spans="1:4" ht="15" x14ac:dyDescent="0.25">
      <c r="A35" s="12">
        <v>6</v>
      </c>
      <c r="B35" s="11" t="s">
        <v>28</v>
      </c>
      <c r="C35" s="35">
        <f>C31+C21+C16+C12+C8</f>
        <v>181.47581283672974</v>
      </c>
    </row>
    <row r="36" spans="1:4" x14ac:dyDescent="0.2">
      <c r="A36" s="12"/>
      <c r="B36" s="13"/>
      <c r="C36" s="15"/>
    </row>
    <row r="37" spans="1:4" ht="15" x14ac:dyDescent="0.25">
      <c r="A37" s="12">
        <v>7</v>
      </c>
      <c r="B37" s="11" t="s">
        <v>29</v>
      </c>
      <c r="C37" s="15"/>
      <c r="D37" t="s">
        <v>36</v>
      </c>
    </row>
    <row r="38" spans="1:4" ht="25.5" x14ac:dyDescent="0.2">
      <c r="A38" s="12" t="s">
        <v>10</v>
      </c>
      <c r="B38" s="19" t="s">
        <v>30</v>
      </c>
      <c r="C38" s="22">
        <f>+'[1]אגח ממשלת ישראל'!C38</f>
        <v>1.4817055004059817E-3</v>
      </c>
    </row>
    <row r="39" spans="1:4" x14ac:dyDescent="0.2">
      <c r="A39" s="12" t="s">
        <v>12</v>
      </c>
      <c r="B39" s="13" t="s">
        <v>39</v>
      </c>
      <c r="C39" s="22">
        <f>+'[1]אגח ממשלת ישראל'!C39</f>
        <v>1.6345884294732703E-3</v>
      </c>
    </row>
    <row r="40" spans="1:4" x14ac:dyDescent="0.2">
      <c r="A40" s="12"/>
      <c r="B40" s="13"/>
      <c r="C40" s="15"/>
    </row>
    <row r="41" spans="1:4" ht="15.75" thickBot="1" x14ac:dyDescent="0.3">
      <c r="A41" s="23"/>
      <c r="B41" s="24" t="s">
        <v>31</v>
      </c>
      <c r="C41" s="52">
        <f>+'[1]אגח ממשלת ישראל'!C41</f>
        <v>177369.45999999993</v>
      </c>
    </row>
    <row r="42" spans="1:4" x14ac:dyDescent="0.2">
      <c r="C42" t="s">
        <v>37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GridLines="0" rightToLeft="1" workbookViewId="0">
      <selection activeCell="I24" sqref="I24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38</v>
      </c>
    </row>
    <row r="3" spans="1:6" x14ac:dyDescent="0.2">
      <c r="B3" s="5"/>
      <c r="F3" s="6"/>
    </row>
    <row r="4" spans="1:6" ht="15" x14ac:dyDescent="0.25">
      <c r="B4" s="7" t="s">
        <v>32</v>
      </c>
      <c r="C4" s="8"/>
      <c r="F4" s="6"/>
    </row>
    <row r="5" spans="1:6" ht="15.75" thickBot="1" x14ac:dyDescent="0.3">
      <c r="B5" s="9" t="s">
        <v>33</v>
      </c>
      <c r="C5" s="8"/>
    </row>
    <row r="6" spans="1:6" x14ac:dyDescent="0.2">
      <c r="A6" s="53"/>
      <c r="B6" s="55"/>
      <c r="C6" s="57" t="s">
        <v>2</v>
      </c>
    </row>
    <row r="7" spans="1:6" x14ac:dyDescent="0.2">
      <c r="A7" s="54"/>
      <c r="B7" s="56"/>
      <c r="C7" s="58"/>
    </row>
    <row r="8" spans="1:6" ht="15" x14ac:dyDescent="0.25">
      <c r="A8" s="10">
        <v>1</v>
      </c>
      <c r="B8" s="11" t="s">
        <v>3</v>
      </c>
      <c r="C8" s="35">
        <f>SUM(C9:C10)</f>
        <v>10.34507221</v>
      </c>
    </row>
    <row r="9" spans="1:6" x14ac:dyDescent="0.2">
      <c r="A9" s="12"/>
      <c r="B9" s="13" t="s">
        <v>4</v>
      </c>
      <c r="C9" s="14">
        <f>+'[1]מסלול אג"ח'!C9</f>
        <v>0</v>
      </c>
    </row>
    <row r="10" spans="1:6" x14ac:dyDescent="0.2">
      <c r="A10" s="12"/>
      <c r="B10" s="13" t="s">
        <v>5</v>
      </c>
      <c r="C10" s="14">
        <f>+'[1]מסלול אג"ח'!C10</f>
        <v>10.34507221</v>
      </c>
    </row>
    <row r="11" spans="1:6" x14ac:dyDescent="0.2">
      <c r="A11" s="12"/>
      <c r="B11" s="13"/>
      <c r="C11" s="15"/>
    </row>
    <row r="12" spans="1:6" ht="15" x14ac:dyDescent="0.25">
      <c r="A12" s="10">
        <v>2</v>
      </c>
      <c r="B12" s="11" t="s">
        <v>6</v>
      </c>
      <c r="C12" s="35">
        <f>SUM(C13:C14)</f>
        <v>0.95</v>
      </c>
    </row>
    <row r="13" spans="1:6" x14ac:dyDescent="0.2">
      <c r="A13" s="12"/>
      <c r="B13" s="16" t="s">
        <v>7</v>
      </c>
      <c r="C13" s="14">
        <f>+'[1]מסלול אג"ח'!C13</f>
        <v>0</v>
      </c>
    </row>
    <row r="14" spans="1:6" x14ac:dyDescent="0.2">
      <c r="A14" s="12"/>
      <c r="B14" s="16" t="s">
        <v>8</v>
      </c>
      <c r="C14" s="14">
        <f>+'[1]מסלול אג"ח'!C14</f>
        <v>0.95</v>
      </c>
    </row>
    <row r="15" spans="1:6" x14ac:dyDescent="0.2">
      <c r="A15" s="17"/>
      <c r="B15" s="18"/>
      <c r="C15" s="27"/>
    </row>
    <row r="16" spans="1:6" ht="15" x14ac:dyDescent="0.25">
      <c r="A16" s="10">
        <v>3</v>
      </c>
      <c r="B16" s="11" t="s">
        <v>9</v>
      </c>
      <c r="C16" s="35">
        <f>SUM(C17:C19)</f>
        <v>2.2650000000000001</v>
      </c>
    </row>
    <row r="17" spans="1:3" ht="25.5" x14ac:dyDescent="0.2">
      <c r="A17" s="12" t="s">
        <v>10</v>
      </c>
      <c r="B17" s="19" t="s">
        <v>11</v>
      </c>
      <c r="C17" s="14">
        <f>+'[1]מסלול אג"ח'!C17</f>
        <v>2.2650000000000001</v>
      </c>
    </row>
    <row r="18" spans="1:3" x14ac:dyDescent="0.2">
      <c r="A18" s="12" t="s">
        <v>12</v>
      </c>
      <c r="B18" s="19" t="s">
        <v>13</v>
      </c>
      <c r="C18" s="14">
        <f>+'[1]מסלול אג"ח'!C18</f>
        <v>0</v>
      </c>
    </row>
    <row r="19" spans="1:3" x14ac:dyDescent="0.2">
      <c r="A19" s="12" t="s">
        <v>14</v>
      </c>
      <c r="B19" s="13" t="s">
        <v>15</v>
      </c>
      <c r="C19" s="14">
        <f>+'[1]מסלול אג"ח'!C19</f>
        <v>0</v>
      </c>
    </row>
    <row r="20" spans="1:3" x14ac:dyDescent="0.2">
      <c r="A20" s="20"/>
      <c r="B20" s="18"/>
      <c r="C20" s="15"/>
    </row>
    <row r="21" spans="1:3" ht="15" x14ac:dyDescent="0.25">
      <c r="A21" s="21">
        <v>4</v>
      </c>
      <c r="B21" s="11" t="s">
        <v>16</v>
      </c>
      <c r="C21" s="35">
        <f>SUM(C22:C29)</f>
        <v>192.78536607051046</v>
      </c>
    </row>
    <row r="22" spans="1:3" x14ac:dyDescent="0.2">
      <c r="A22" s="12"/>
      <c r="B22" s="13" t="s">
        <v>17</v>
      </c>
      <c r="C22" s="14">
        <f>+'[1]מסלול אג"ח'!C22</f>
        <v>135.16359057877946</v>
      </c>
    </row>
    <row r="23" spans="1:3" x14ac:dyDescent="0.2">
      <c r="A23" s="12"/>
      <c r="B23" s="13" t="s">
        <v>18</v>
      </c>
      <c r="C23" s="14">
        <f>+'[1]מסלול אג"ח'!C23</f>
        <v>44.721775491730995</v>
      </c>
    </row>
    <row r="24" spans="1:3" x14ac:dyDescent="0.2">
      <c r="A24" s="12"/>
      <c r="B24" s="13" t="s">
        <v>19</v>
      </c>
      <c r="C24" s="14">
        <f>+'[1]מסלול אג"ח'!C24</f>
        <v>0</v>
      </c>
    </row>
    <row r="25" spans="1:3" x14ac:dyDescent="0.2">
      <c r="A25" s="12"/>
      <c r="B25" s="13" t="s">
        <v>20</v>
      </c>
      <c r="C25" s="14">
        <f>+'[1]מסלול אג"ח'!C25</f>
        <v>0</v>
      </c>
    </row>
    <row r="26" spans="1:3" x14ac:dyDescent="0.2">
      <c r="A26" s="12"/>
      <c r="B26" s="13" t="s">
        <v>21</v>
      </c>
      <c r="C26" s="14">
        <f>+'[1]מסלול אג"ח'!C26</f>
        <v>0</v>
      </c>
    </row>
    <row r="27" spans="1:3" x14ac:dyDescent="0.2">
      <c r="A27" s="12"/>
      <c r="B27" s="13" t="s">
        <v>22</v>
      </c>
      <c r="C27" s="14">
        <f>+'[1]מסלול אג"ח'!C27</f>
        <v>3.49</v>
      </c>
    </row>
    <row r="28" spans="1:3" x14ac:dyDescent="0.2">
      <c r="A28" s="12"/>
      <c r="B28" s="13" t="s">
        <v>23</v>
      </c>
      <c r="C28" s="14">
        <f>+'[1]מסלול אג"ח'!C28</f>
        <v>0</v>
      </c>
    </row>
    <row r="29" spans="1:3" x14ac:dyDescent="0.2">
      <c r="A29" s="12"/>
      <c r="B29" s="13" t="s">
        <v>24</v>
      </c>
      <c r="C29" s="14">
        <f>+'[1]מסלול אג"ח'!C29</f>
        <v>9.41</v>
      </c>
    </row>
    <row r="30" spans="1:3" x14ac:dyDescent="0.2">
      <c r="A30" s="12"/>
      <c r="B30" s="13"/>
      <c r="C30" s="15"/>
    </row>
    <row r="31" spans="1:3" ht="15" x14ac:dyDescent="0.25">
      <c r="A31" s="12">
        <v>5</v>
      </c>
      <c r="B31" s="11" t="s">
        <v>25</v>
      </c>
      <c r="C31" s="35">
        <v>0</v>
      </c>
    </row>
    <row r="32" spans="1:3" x14ac:dyDescent="0.2">
      <c r="A32" s="12" t="s">
        <v>10</v>
      </c>
      <c r="B32" s="13" t="s">
        <v>26</v>
      </c>
      <c r="C32" s="14">
        <f>+'[1]מסלול אג"ח'!C32</f>
        <v>0</v>
      </c>
    </row>
    <row r="33" spans="1:3" x14ac:dyDescent="0.2">
      <c r="A33" s="12" t="s">
        <v>12</v>
      </c>
      <c r="B33" s="13" t="s">
        <v>27</v>
      </c>
      <c r="C33" s="14">
        <f>+'[1]מסלול אג"ח'!C33</f>
        <v>0</v>
      </c>
    </row>
    <row r="34" spans="1:3" x14ac:dyDescent="0.2">
      <c r="A34" s="12"/>
      <c r="B34" s="13"/>
      <c r="C34" s="15"/>
    </row>
    <row r="35" spans="1:3" ht="15" x14ac:dyDescent="0.25">
      <c r="A35" s="12">
        <v>6</v>
      </c>
      <c r="B35" s="11" t="s">
        <v>28</v>
      </c>
      <c r="C35" s="35">
        <f>C31+C21+C16+C12+C8</f>
        <v>206.34543828051045</v>
      </c>
    </row>
    <row r="36" spans="1:3" x14ac:dyDescent="0.2">
      <c r="A36" s="12"/>
      <c r="B36" s="13"/>
      <c r="C36" s="15"/>
    </row>
    <row r="37" spans="1:3" ht="15" x14ac:dyDescent="0.25">
      <c r="A37" s="12">
        <v>7</v>
      </c>
      <c r="B37" s="11" t="s">
        <v>29</v>
      </c>
      <c r="C37" s="15"/>
    </row>
    <row r="38" spans="1:3" ht="25.5" x14ac:dyDescent="0.2">
      <c r="A38" s="12" t="s">
        <v>10</v>
      </c>
      <c r="B38" s="19" t="s">
        <v>30</v>
      </c>
      <c r="C38" s="22">
        <f>+'[1]מסלול אג"ח'!C38</f>
        <v>2.1101970772025793E-3</v>
      </c>
    </row>
    <row r="39" spans="1:3" x14ac:dyDescent="0.2">
      <c r="A39" s="12" t="s">
        <v>12</v>
      </c>
      <c r="B39" s="13" t="s">
        <v>39</v>
      </c>
      <c r="C39" s="22">
        <f>+'[1]מסלול אג"ח'!C39</f>
        <v>2.2323954039451081E-3</v>
      </c>
    </row>
    <row r="40" spans="1:3" x14ac:dyDescent="0.2">
      <c r="A40" s="12"/>
      <c r="B40" s="13"/>
      <c r="C40" s="15"/>
    </row>
    <row r="41" spans="1:3" ht="15.75" thickBot="1" x14ac:dyDescent="0.3">
      <c r="A41" s="23"/>
      <c r="B41" s="24" t="s">
        <v>31</v>
      </c>
      <c r="C41" s="52">
        <f>+'[1]מסלול אג"ח'!C41</f>
        <v>129418.4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rightToLeft="1" topLeftCell="A16" workbookViewId="0">
      <selection activeCell="C41" sqref="C8:C41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38</v>
      </c>
    </row>
    <row r="3" spans="1:6" x14ac:dyDescent="0.2">
      <c r="B3" s="5"/>
      <c r="F3" s="6"/>
    </row>
    <row r="4" spans="1:6" ht="15" x14ac:dyDescent="0.25">
      <c r="B4" s="7" t="s">
        <v>32</v>
      </c>
      <c r="C4" s="8"/>
      <c r="F4" s="6"/>
    </row>
    <row r="5" spans="1:6" ht="15.75" thickBot="1" x14ac:dyDescent="0.3">
      <c r="B5" s="9" t="s">
        <v>35</v>
      </c>
      <c r="C5" s="8"/>
    </row>
    <row r="6" spans="1:6" x14ac:dyDescent="0.2">
      <c r="A6" s="53"/>
      <c r="B6" s="55"/>
      <c r="C6" s="57" t="s">
        <v>2</v>
      </c>
    </row>
    <row r="7" spans="1:6" x14ac:dyDescent="0.2">
      <c r="A7" s="54"/>
      <c r="B7" s="56"/>
      <c r="C7" s="58"/>
    </row>
    <row r="8" spans="1:6" ht="15" x14ac:dyDescent="0.25">
      <c r="A8" s="10">
        <v>1</v>
      </c>
      <c r="B8" s="11" t="s">
        <v>3</v>
      </c>
      <c r="C8" s="35">
        <f>SUM(C9:C10)</f>
        <v>20.502812165000002</v>
      </c>
    </row>
    <row r="9" spans="1:6" x14ac:dyDescent="0.2">
      <c r="A9" s="12"/>
      <c r="B9" s="13" t="s">
        <v>4</v>
      </c>
      <c r="C9" s="14">
        <f>+[1]כללי!C9</f>
        <v>0</v>
      </c>
    </row>
    <row r="10" spans="1:6" x14ac:dyDescent="0.2">
      <c r="A10" s="12"/>
      <c r="B10" s="13" t="s">
        <v>5</v>
      </c>
      <c r="C10" s="14">
        <f>+[1]כללי!C10</f>
        <v>20.502812165000002</v>
      </c>
    </row>
    <row r="11" spans="1:6" x14ac:dyDescent="0.2">
      <c r="A11" s="12"/>
      <c r="B11" s="13"/>
      <c r="C11" s="15"/>
    </row>
    <row r="12" spans="1:6" ht="15" x14ac:dyDescent="0.25">
      <c r="A12" s="10">
        <v>2</v>
      </c>
      <c r="B12" s="11" t="s">
        <v>6</v>
      </c>
      <c r="C12" s="35">
        <f>SUM(C13:C14)</f>
        <v>0.84</v>
      </c>
    </row>
    <row r="13" spans="1:6" x14ac:dyDescent="0.2">
      <c r="A13" s="12"/>
      <c r="B13" s="16" t="s">
        <v>7</v>
      </c>
      <c r="C13" s="14">
        <f>+[1]כללי!C13</f>
        <v>0</v>
      </c>
    </row>
    <row r="14" spans="1:6" x14ac:dyDescent="0.2">
      <c r="A14" s="12"/>
      <c r="B14" s="16" t="s">
        <v>8</v>
      </c>
      <c r="C14" s="14">
        <f>+[1]כללי!C14</f>
        <v>0.84</v>
      </c>
    </row>
    <row r="15" spans="1:6" x14ac:dyDescent="0.2">
      <c r="A15" s="17"/>
      <c r="B15" s="18"/>
      <c r="C15" s="27"/>
    </row>
    <row r="16" spans="1:6" ht="15" x14ac:dyDescent="0.25">
      <c r="A16" s="10">
        <v>3</v>
      </c>
      <c r="B16" s="11" t="s">
        <v>9</v>
      </c>
      <c r="C16" s="35">
        <f>SUM(C17:C19)</f>
        <v>1.887</v>
      </c>
    </row>
    <row r="17" spans="1:4" ht="25.5" x14ac:dyDescent="0.2">
      <c r="A17" s="12" t="s">
        <v>10</v>
      </c>
      <c r="B17" s="19" t="s">
        <v>11</v>
      </c>
      <c r="C17" s="14">
        <f>+[1]כללי!C17</f>
        <v>1.887</v>
      </c>
    </row>
    <row r="18" spans="1:4" x14ac:dyDescent="0.2">
      <c r="A18" s="12" t="s">
        <v>12</v>
      </c>
      <c r="B18" s="19" t="s">
        <v>13</v>
      </c>
      <c r="C18" s="14">
        <f>+[1]כללי!C18</f>
        <v>0</v>
      </c>
    </row>
    <row r="19" spans="1:4" x14ac:dyDescent="0.2">
      <c r="A19" s="12" t="s">
        <v>14</v>
      </c>
      <c r="B19" s="13" t="s">
        <v>15</v>
      </c>
      <c r="C19" s="14">
        <f>+[1]כללי!C19</f>
        <v>0</v>
      </c>
    </row>
    <row r="20" spans="1:4" x14ac:dyDescent="0.2">
      <c r="A20" s="20"/>
      <c r="B20" s="18"/>
      <c r="C20" s="15"/>
    </row>
    <row r="21" spans="1:4" ht="15" x14ac:dyDescent="0.25">
      <c r="A21" s="21">
        <v>4</v>
      </c>
      <c r="B21" s="11" t="s">
        <v>16</v>
      </c>
      <c r="C21" s="35">
        <f>SUM(C22:C29)</f>
        <v>206.33053369598935</v>
      </c>
      <c r="D21" s="25"/>
    </row>
    <row r="22" spans="1:4" x14ac:dyDescent="0.2">
      <c r="A22" s="12"/>
      <c r="B22" s="13" t="s">
        <v>17</v>
      </c>
      <c r="C22" s="14">
        <f>+[1]כללי!C22</f>
        <v>97.433833963596072</v>
      </c>
    </row>
    <row r="23" spans="1:4" x14ac:dyDescent="0.2">
      <c r="A23" s="12"/>
      <c r="B23" s="13" t="s">
        <v>18</v>
      </c>
      <c r="C23" s="14">
        <f>+[1]כללי!C23</f>
        <v>46.596212223228726</v>
      </c>
    </row>
    <row r="24" spans="1:4" x14ac:dyDescent="0.2">
      <c r="A24" s="12"/>
      <c r="B24" s="13" t="s">
        <v>19</v>
      </c>
      <c r="C24" s="14">
        <f>+[1]כללי!C24</f>
        <v>0</v>
      </c>
    </row>
    <row r="25" spans="1:4" x14ac:dyDescent="0.2">
      <c r="A25" s="12"/>
      <c r="B25" s="13" t="s">
        <v>20</v>
      </c>
      <c r="C25" s="14">
        <f>+[1]כללי!C25</f>
        <v>0</v>
      </c>
    </row>
    <row r="26" spans="1:4" x14ac:dyDescent="0.2">
      <c r="A26" s="12"/>
      <c r="B26" s="13" t="s">
        <v>21</v>
      </c>
      <c r="C26" s="14">
        <f>+[1]כללי!C26</f>
        <v>1.3304875091645381</v>
      </c>
    </row>
    <row r="27" spans="1:4" x14ac:dyDescent="0.2">
      <c r="A27" s="12"/>
      <c r="B27" s="13" t="s">
        <v>22</v>
      </c>
      <c r="C27" s="14">
        <f>+[1]כללי!C27</f>
        <v>38.43</v>
      </c>
    </row>
    <row r="28" spans="1:4" x14ac:dyDescent="0.2">
      <c r="A28" s="12"/>
      <c r="B28" s="13" t="s">
        <v>23</v>
      </c>
      <c r="C28" s="14">
        <f>+[1]כללי!C28</f>
        <v>5.55</v>
      </c>
    </row>
    <row r="29" spans="1:4" x14ac:dyDescent="0.2">
      <c r="A29" s="12"/>
      <c r="B29" s="13" t="s">
        <v>24</v>
      </c>
      <c r="C29" s="14">
        <f>+[1]כללי!C29</f>
        <v>16.989999999999998</v>
      </c>
    </row>
    <row r="30" spans="1:4" x14ac:dyDescent="0.2">
      <c r="A30" s="12"/>
      <c r="B30" s="13"/>
      <c r="C30" s="15"/>
    </row>
    <row r="31" spans="1:4" ht="15" x14ac:dyDescent="0.25">
      <c r="A31" s="12">
        <v>5</v>
      </c>
      <c r="B31" s="11" t="s">
        <v>25</v>
      </c>
      <c r="C31" s="35">
        <v>0</v>
      </c>
    </row>
    <row r="32" spans="1:4" x14ac:dyDescent="0.2">
      <c r="A32" s="12" t="s">
        <v>10</v>
      </c>
      <c r="B32" s="13" t="s">
        <v>26</v>
      </c>
      <c r="C32" s="14"/>
    </row>
    <row r="33" spans="1:3" x14ac:dyDescent="0.2">
      <c r="A33" s="12" t="s">
        <v>12</v>
      </c>
      <c r="B33" s="13" t="s">
        <v>27</v>
      </c>
      <c r="C33" s="14"/>
    </row>
    <row r="34" spans="1:3" x14ac:dyDescent="0.2">
      <c r="A34" s="12"/>
      <c r="B34" s="13"/>
      <c r="C34" s="15"/>
    </row>
    <row r="35" spans="1:3" ht="15" x14ac:dyDescent="0.25">
      <c r="A35" s="12">
        <v>6</v>
      </c>
      <c r="B35" s="11" t="s">
        <v>28</v>
      </c>
      <c r="C35" s="35">
        <f>C31+C21+C16+C12+C8</f>
        <v>229.56034586098934</v>
      </c>
    </row>
    <row r="36" spans="1:3" x14ac:dyDescent="0.2">
      <c r="A36" s="12"/>
      <c r="B36" s="13"/>
      <c r="C36" s="15"/>
    </row>
    <row r="37" spans="1:3" ht="15" x14ac:dyDescent="0.25">
      <c r="A37" s="12">
        <v>7</v>
      </c>
      <c r="B37" s="11" t="s">
        <v>29</v>
      </c>
      <c r="C37" s="15"/>
    </row>
    <row r="38" spans="1:3" ht="25.5" x14ac:dyDescent="0.2">
      <c r="A38" s="12" t="s">
        <v>10</v>
      </c>
      <c r="B38" s="19" t="s">
        <v>30</v>
      </c>
      <c r="C38" s="22">
        <f>+[1]כללי!C38</f>
        <v>1.9610590778058211E-3</v>
      </c>
    </row>
    <row r="39" spans="1:3" x14ac:dyDescent="0.2">
      <c r="A39" s="12" t="s">
        <v>12</v>
      </c>
      <c r="B39" s="13" t="s">
        <v>39</v>
      </c>
      <c r="C39" s="22">
        <f>+[1]כללי!C39</f>
        <v>2.1620724833492175E-3</v>
      </c>
    </row>
    <row r="40" spans="1:3" x14ac:dyDescent="0.2">
      <c r="A40" s="12"/>
      <c r="B40" s="13"/>
      <c r="C40" s="15"/>
    </row>
    <row r="41" spans="1:3" ht="15.75" thickBot="1" x14ac:dyDescent="0.3">
      <c r="A41" s="23"/>
      <c r="B41" s="24" t="s">
        <v>31</v>
      </c>
      <c r="C41" s="52">
        <v>101144.59000000001</v>
      </c>
    </row>
    <row r="42" spans="1:3" x14ac:dyDescent="0.2">
      <c r="C42" t="s">
        <v>37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</vt:lpstr>
      <vt:lpstr>אגח ממשלת ישראל</vt:lpstr>
      <vt:lpstr>מסלול אג"ח</vt:lpstr>
      <vt:lpstr>כללי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רועי אושר</cp:lastModifiedBy>
  <dcterms:created xsi:type="dcterms:W3CDTF">2018-02-12T10:02:55Z</dcterms:created>
  <dcterms:modified xsi:type="dcterms:W3CDTF">2022-01-31T15:44:35Z</dcterms:modified>
</cp:coreProperties>
</file>