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filterPrivacy="1" codeName="חוברת_עבודה_זו"/>
  <xr:revisionPtr revIDLastSave="0" documentId="13_ncr:1_{7E7ECA81-2C06-42F4-B4DC-D08717143EA3}" xr6:coauthVersionLast="36" xr6:coauthVersionMax="36" xr10:uidLastSave="{00000000-0000-0000-0000-000000000000}"/>
  <bookViews>
    <workbookView xWindow="0" yWindow="0" windowWidth="22260" windowHeight="12645" activeTab="2" xr2:uid="{00000000-000D-0000-FFFF-FFFF00000000}"/>
  </bookViews>
  <sheets>
    <sheet name="נוסטרו חיים" sheetId="1" r:id="rId1"/>
    <sheet name="כללי והון" sheetId="2" r:id="rId2"/>
    <sheet name="נוסטרו סיכום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3" l="1"/>
  <c r="B6" i="2"/>
  <c r="B34" i="3" l="1"/>
  <c r="Y30" i="3"/>
  <c r="Y58" i="3" s="1"/>
  <c r="W30" i="3"/>
  <c r="U30" i="3"/>
  <c r="S30" i="3"/>
  <c r="S58" i="3" s="1"/>
  <c r="Q30" i="3"/>
  <c r="O30" i="3"/>
  <c r="M30" i="3"/>
  <c r="M58" i="3" s="1"/>
  <c r="K30" i="3"/>
  <c r="I30" i="3"/>
  <c r="G30" i="3"/>
  <c r="E30" i="3"/>
  <c r="E58" i="3" s="1"/>
  <c r="C30" i="3"/>
  <c r="Y29" i="3"/>
  <c r="Y57" i="3" s="1"/>
  <c r="W29" i="3"/>
  <c r="U29" i="3"/>
  <c r="U31" i="3" s="1"/>
  <c r="S29" i="3"/>
  <c r="Q29" i="3"/>
  <c r="Q31" i="3" s="1"/>
  <c r="R31" i="3" s="1"/>
  <c r="O29" i="3"/>
  <c r="M29" i="3"/>
  <c r="M57" i="3" s="1"/>
  <c r="K29" i="3"/>
  <c r="I29" i="3"/>
  <c r="G29" i="3"/>
  <c r="E29" i="3"/>
  <c r="C29" i="3"/>
  <c r="Y26" i="3"/>
  <c r="Y54" i="3" s="1"/>
  <c r="W26" i="3"/>
  <c r="U26" i="3"/>
  <c r="S26" i="3"/>
  <c r="Q26" i="3"/>
  <c r="O26" i="3"/>
  <c r="M26" i="3"/>
  <c r="M54" i="3" s="1"/>
  <c r="K26" i="3"/>
  <c r="I26" i="3"/>
  <c r="G26" i="3"/>
  <c r="E26" i="3"/>
  <c r="E54" i="3" s="1"/>
  <c r="C26" i="3"/>
  <c r="Y25" i="3"/>
  <c r="Y53" i="3" s="1"/>
  <c r="W25" i="3"/>
  <c r="U25" i="3"/>
  <c r="S25" i="3"/>
  <c r="S53" i="3" s="1"/>
  <c r="Q25" i="3"/>
  <c r="O25" i="3"/>
  <c r="M25" i="3"/>
  <c r="K25" i="3"/>
  <c r="I25" i="3"/>
  <c r="I27" i="3" s="1"/>
  <c r="J27" i="3" s="1"/>
  <c r="G25" i="3"/>
  <c r="E25" i="3"/>
  <c r="E53" i="3" s="1"/>
  <c r="C25" i="3"/>
  <c r="Y22" i="3"/>
  <c r="Y50" i="3" s="1"/>
  <c r="W22" i="3"/>
  <c r="U22" i="3"/>
  <c r="S22" i="3"/>
  <c r="Q22" i="3"/>
  <c r="O22" i="3"/>
  <c r="M22" i="3"/>
  <c r="M50" i="3" s="1"/>
  <c r="K22" i="3"/>
  <c r="I22" i="3"/>
  <c r="G22" i="3"/>
  <c r="E22" i="3"/>
  <c r="E50" i="3" s="1"/>
  <c r="C22" i="3"/>
  <c r="C50" i="3" s="1"/>
  <c r="Y21" i="3"/>
  <c r="Y49" i="3" s="1"/>
  <c r="W21" i="3"/>
  <c r="U21" i="3"/>
  <c r="S21" i="3"/>
  <c r="Q21" i="3"/>
  <c r="O21" i="3"/>
  <c r="M21" i="3"/>
  <c r="M49" i="3" s="1"/>
  <c r="K21" i="3"/>
  <c r="I21" i="3"/>
  <c r="G21" i="3"/>
  <c r="G49" i="3" s="1"/>
  <c r="E21" i="3"/>
  <c r="C21" i="3"/>
  <c r="Y20" i="3"/>
  <c r="Y48" i="3" s="1"/>
  <c r="W20" i="3"/>
  <c r="U20" i="3"/>
  <c r="S20" i="3"/>
  <c r="Q20" i="3"/>
  <c r="O20" i="3"/>
  <c r="M20" i="3"/>
  <c r="K20" i="3"/>
  <c r="I20" i="3"/>
  <c r="G20" i="3"/>
  <c r="E20" i="3"/>
  <c r="E48" i="3" s="1"/>
  <c r="C20" i="3"/>
  <c r="Y19" i="3"/>
  <c r="Y47" i="3" s="1"/>
  <c r="W19" i="3"/>
  <c r="U19" i="3"/>
  <c r="S19" i="3"/>
  <c r="Q19" i="3"/>
  <c r="O19" i="3"/>
  <c r="M19" i="3"/>
  <c r="M47" i="3" s="1"/>
  <c r="K19" i="3"/>
  <c r="I19" i="3"/>
  <c r="G19" i="3"/>
  <c r="E19" i="3"/>
  <c r="C19" i="3"/>
  <c r="Y18" i="3"/>
  <c r="Y46" i="3" s="1"/>
  <c r="W18" i="3"/>
  <c r="U18" i="3"/>
  <c r="S18" i="3"/>
  <c r="Q18" i="3"/>
  <c r="O18" i="3"/>
  <c r="M18" i="3"/>
  <c r="K18" i="3"/>
  <c r="I18" i="3"/>
  <c r="G18" i="3"/>
  <c r="E18" i="3"/>
  <c r="E46" i="3" s="1"/>
  <c r="C18" i="3"/>
  <c r="C46" i="3" s="1"/>
  <c r="Y17" i="3"/>
  <c r="Y45" i="3" s="1"/>
  <c r="W17" i="3"/>
  <c r="U17" i="3"/>
  <c r="S17" i="3"/>
  <c r="Q17" i="3"/>
  <c r="O17" i="3"/>
  <c r="M17" i="3"/>
  <c r="M45" i="3" s="1"/>
  <c r="K17" i="3"/>
  <c r="I17" i="3"/>
  <c r="G17" i="3"/>
  <c r="E17" i="3"/>
  <c r="C17" i="3"/>
  <c r="Y16" i="3"/>
  <c r="Y44" i="3" s="1"/>
  <c r="W16" i="3"/>
  <c r="U16" i="3"/>
  <c r="S16" i="3"/>
  <c r="S44" i="3" s="1"/>
  <c r="Q16" i="3"/>
  <c r="O16" i="3"/>
  <c r="M16" i="3"/>
  <c r="K16" i="3"/>
  <c r="I16" i="3"/>
  <c r="G16" i="3"/>
  <c r="E16" i="3"/>
  <c r="E44" i="3" s="1"/>
  <c r="C16" i="3"/>
  <c r="Y15" i="3"/>
  <c r="Y43" i="3" s="1"/>
  <c r="W15" i="3"/>
  <c r="U15" i="3"/>
  <c r="S15" i="3"/>
  <c r="Q15" i="3"/>
  <c r="O15" i="3"/>
  <c r="M15" i="3"/>
  <c r="M43" i="3" s="1"/>
  <c r="K15" i="3"/>
  <c r="I15" i="3"/>
  <c r="G15" i="3"/>
  <c r="G43" i="3" s="1"/>
  <c r="E15" i="3"/>
  <c r="C15" i="3"/>
  <c r="Y14" i="3"/>
  <c r="Y42" i="3" s="1"/>
  <c r="W14" i="3"/>
  <c r="U14" i="3"/>
  <c r="S14" i="3"/>
  <c r="Q14" i="3"/>
  <c r="O14" i="3"/>
  <c r="M14" i="3"/>
  <c r="K14" i="3"/>
  <c r="I14" i="3"/>
  <c r="G14" i="3"/>
  <c r="E14" i="3"/>
  <c r="E42" i="3" s="1"/>
  <c r="C14" i="3"/>
  <c r="Y13" i="3"/>
  <c r="Y41" i="3" s="1"/>
  <c r="W13" i="3"/>
  <c r="U13" i="3"/>
  <c r="S13" i="3"/>
  <c r="Q13" i="3"/>
  <c r="O13" i="3"/>
  <c r="M13" i="3"/>
  <c r="M41" i="3" s="1"/>
  <c r="K13" i="3"/>
  <c r="I13" i="3"/>
  <c r="G13" i="3"/>
  <c r="G41" i="3" s="1"/>
  <c r="E13" i="3"/>
  <c r="C13" i="3"/>
  <c r="C41" i="3" s="1"/>
  <c r="Y12" i="3"/>
  <c r="W12" i="3"/>
  <c r="U12" i="3"/>
  <c r="S12" i="3"/>
  <c r="S40" i="3" s="1"/>
  <c r="Q12" i="3"/>
  <c r="O12" i="3"/>
  <c r="M12" i="3"/>
  <c r="K12" i="3"/>
  <c r="I12" i="3"/>
  <c r="G12" i="3"/>
  <c r="G40" i="3" s="1"/>
  <c r="E12" i="3"/>
  <c r="E40" i="3" s="1"/>
  <c r="C12" i="3"/>
  <c r="C40" i="3" s="1"/>
  <c r="Y11" i="3"/>
  <c r="W11" i="3"/>
  <c r="U11" i="3"/>
  <c r="S11" i="3"/>
  <c r="S39" i="3" s="1"/>
  <c r="Q11" i="3"/>
  <c r="O11" i="3"/>
  <c r="M11" i="3"/>
  <c r="K11" i="3"/>
  <c r="I11" i="3"/>
  <c r="G11" i="3"/>
  <c r="G39" i="3" s="1"/>
  <c r="E11" i="3"/>
  <c r="E39" i="3" s="1"/>
  <c r="C11" i="3"/>
  <c r="C39" i="3" s="1"/>
  <c r="Y10" i="3"/>
  <c r="W10" i="3"/>
  <c r="U10" i="3"/>
  <c r="S10" i="3"/>
  <c r="S38" i="3" s="1"/>
  <c r="Q10" i="3"/>
  <c r="O10" i="3"/>
  <c r="M10" i="3"/>
  <c r="K10" i="3"/>
  <c r="I10" i="3"/>
  <c r="G10" i="3"/>
  <c r="G38" i="3" s="1"/>
  <c r="E10" i="3"/>
  <c r="C10" i="3"/>
  <c r="C38" i="3" s="1"/>
  <c r="Y9" i="3"/>
  <c r="W9" i="3"/>
  <c r="U9" i="3"/>
  <c r="S9" i="3"/>
  <c r="S37" i="3" s="1"/>
  <c r="Q9" i="3"/>
  <c r="O9" i="3"/>
  <c r="M9" i="3"/>
  <c r="M37" i="3" s="1"/>
  <c r="K9" i="3"/>
  <c r="I9" i="3"/>
  <c r="G9" i="3"/>
  <c r="G37" i="3" s="1"/>
  <c r="E9" i="3"/>
  <c r="C9" i="3"/>
  <c r="C37" i="3" s="1"/>
  <c r="Y8" i="3"/>
  <c r="W8" i="3"/>
  <c r="U8" i="3"/>
  <c r="S8" i="3"/>
  <c r="S36" i="3" s="1"/>
  <c r="Q8" i="3"/>
  <c r="O8" i="3"/>
  <c r="M8" i="3"/>
  <c r="M36" i="3" s="1"/>
  <c r="K8" i="3"/>
  <c r="K23" i="3" s="1"/>
  <c r="I8" i="3"/>
  <c r="G8" i="3"/>
  <c r="G36" i="3" s="1"/>
  <c r="E8" i="3"/>
  <c r="E36" i="3" s="1"/>
  <c r="C8" i="3"/>
  <c r="C36" i="3" s="1"/>
  <c r="Y58" i="2"/>
  <c r="Y57" i="2"/>
  <c r="Y54" i="2"/>
  <c r="Y53" i="2"/>
  <c r="Y50" i="2"/>
  <c r="Y49" i="2"/>
  <c r="Y48" i="2"/>
  <c r="Y47" i="2"/>
  <c r="Y46" i="2"/>
  <c r="Y45" i="2"/>
  <c r="Y44" i="2"/>
  <c r="Y43" i="2"/>
  <c r="Y42" i="2"/>
  <c r="Y41" i="2"/>
  <c r="Y40" i="2"/>
  <c r="Y39" i="2"/>
  <c r="Y38" i="2"/>
  <c r="Y37" i="2"/>
  <c r="Y36" i="2"/>
  <c r="B34" i="2"/>
  <c r="Y58" i="1"/>
  <c r="Y57" i="1"/>
  <c r="Y54" i="1"/>
  <c r="Y53" i="1"/>
  <c r="Y50" i="1"/>
  <c r="Y49" i="1"/>
  <c r="Y48" i="1"/>
  <c r="Y47" i="1"/>
  <c r="Y46" i="1"/>
  <c r="Y45" i="1"/>
  <c r="Y44" i="1"/>
  <c r="Y43" i="1"/>
  <c r="Y42" i="1"/>
  <c r="Y41" i="1"/>
  <c r="Y40" i="1"/>
  <c r="Y39" i="1"/>
  <c r="Y38" i="1"/>
  <c r="Y37" i="1"/>
  <c r="Y36" i="1"/>
  <c r="B34" i="1"/>
  <c r="W58" i="1"/>
  <c r="Y51" i="1" l="1"/>
  <c r="Z42" i="1" s="1"/>
  <c r="Z40" i="1"/>
  <c r="Z37" i="1"/>
  <c r="Z41" i="1"/>
  <c r="R30" i="3"/>
  <c r="J26" i="3"/>
  <c r="M27" i="3"/>
  <c r="N26" i="3" s="1"/>
  <c r="I31" i="3"/>
  <c r="U27" i="3"/>
  <c r="V27" i="3" s="1"/>
  <c r="J25" i="3"/>
  <c r="Q27" i="3"/>
  <c r="R25" i="3" s="1"/>
  <c r="E31" i="3"/>
  <c r="F31" i="3" s="1"/>
  <c r="I23" i="3"/>
  <c r="J11" i="3" s="1"/>
  <c r="O23" i="3"/>
  <c r="P17" i="3" s="1"/>
  <c r="G58" i="3"/>
  <c r="G31" i="3"/>
  <c r="H31" i="3" s="1"/>
  <c r="K58" i="3"/>
  <c r="K53" i="3"/>
  <c r="K50" i="3"/>
  <c r="K48" i="3"/>
  <c r="K46" i="3"/>
  <c r="K44" i="3"/>
  <c r="K42" i="3"/>
  <c r="K54" i="3"/>
  <c r="K40" i="3"/>
  <c r="K39" i="3"/>
  <c r="K36" i="3"/>
  <c r="L23" i="3"/>
  <c r="L9" i="3"/>
  <c r="L10" i="3"/>
  <c r="L11" i="3"/>
  <c r="L12" i="3"/>
  <c r="G42" i="3"/>
  <c r="G23" i="3"/>
  <c r="H23" i="3" s="1"/>
  <c r="E43" i="3"/>
  <c r="K43" i="3" s="1"/>
  <c r="M48" i="3"/>
  <c r="G50" i="3"/>
  <c r="V25" i="3"/>
  <c r="Y38" i="3"/>
  <c r="G44" i="3"/>
  <c r="E23" i="3"/>
  <c r="F19" i="3" s="1"/>
  <c r="F8" i="3"/>
  <c r="M23" i="3"/>
  <c r="N8" i="3" s="1"/>
  <c r="U23" i="3"/>
  <c r="V8" i="3" s="1"/>
  <c r="F10" i="3"/>
  <c r="F11" i="3"/>
  <c r="M40" i="3"/>
  <c r="E41" i="3"/>
  <c r="K41" i="3" s="1"/>
  <c r="F13" i="3"/>
  <c r="W23" i="3"/>
  <c r="X18" i="3" s="1"/>
  <c r="G48" i="3"/>
  <c r="F21" i="3"/>
  <c r="O27" i="3"/>
  <c r="P27" i="3" s="1"/>
  <c r="W27" i="3"/>
  <c r="X27" i="3" s="1"/>
  <c r="V30" i="3"/>
  <c r="V29" i="3"/>
  <c r="W31" i="3"/>
  <c r="X31" i="3" s="1"/>
  <c r="V31" i="3"/>
  <c r="E38" i="3"/>
  <c r="K38" i="3" s="1"/>
  <c r="M39" i="3"/>
  <c r="E49" i="3"/>
  <c r="K49" i="3" s="1"/>
  <c r="Q23" i="3"/>
  <c r="R9" i="3" s="1"/>
  <c r="Y23" i="3"/>
  <c r="Z8" i="3" s="1"/>
  <c r="Y36" i="3"/>
  <c r="Y37" i="3"/>
  <c r="Y39" i="3"/>
  <c r="Y40" i="3"/>
  <c r="M42" i="3"/>
  <c r="F17" i="3"/>
  <c r="E45" i="3"/>
  <c r="K45" i="3" s="1"/>
  <c r="P9" i="3"/>
  <c r="X12" i="3"/>
  <c r="M44" i="3"/>
  <c r="G46" i="3"/>
  <c r="E47" i="3"/>
  <c r="K47" i="3" s="1"/>
  <c r="H26" i="3"/>
  <c r="G54" i="3"/>
  <c r="G27" i="3"/>
  <c r="H27" i="3" s="1"/>
  <c r="O31" i="3"/>
  <c r="P31" i="3" s="1"/>
  <c r="E37" i="3"/>
  <c r="K37" i="3" s="1"/>
  <c r="M38" i="3"/>
  <c r="M46" i="3"/>
  <c r="L13" i="3"/>
  <c r="C42" i="3"/>
  <c r="S42" i="3"/>
  <c r="L15" i="3"/>
  <c r="L17" i="3"/>
  <c r="L19" i="3"/>
  <c r="S50" i="3"/>
  <c r="X17" i="3"/>
  <c r="G47" i="3"/>
  <c r="X21" i="3"/>
  <c r="G53" i="3"/>
  <c r="H25" i="3"/>
  <c r="X25" i="3"/>
  <c r="G57" i="3"/>
  <c r="R29" i="3"/>
  <c r="S48" i="3"/>
  <c r="C44" i="3"/>
  <c r="S46" i="3"/>
  <c r="C48" i="3"/>
  <c r="L21" i="3"/>
  <c r="C54" i="3"/>
  <c r="S54" i="3"/>
  <c r="S55" i="3" s="1"/>
  <c r="C58" i="3"/>
  <c r="L8" i="3"/>
  <c r="H10" i="3"/>
  <c r="S41" i="3"/>
  <c r="F14" i="3"/>
  <c r="L14" i="3"/>
  <c r="C43" i="3"/>
  <c r="S43" i="3"/>
  <c r="F16" i="3"/>
  <c r="L16" i="3"/>
  <c r="C45" i="3"/>
  <c r="S45" i="3"/>
  <c r="F18" i="3"/>
  <c r="L18" i="3"/>
  <c r="C47" i="3"/>
  <c r="S47" i="3"/>
  <c r="F20" i="3"/>
  <c r="L20" i="3"/>
  <c r="C49" i="3"/>
  <c r="S49" i="3"/>
  <c r="L22" i="3"/>
  <c r="C23" i="3"/>
  <c r="D23" i="3" s="1"/>
  <c r="S23" i="3"/>
  <c r="T23" i="3" s="1"/>
  <c r="C53" i="3"/>
  <c r="C27" i="3"/>
  <c r="D27" i="3" s="1"/>
  <c r="K27" i="3"/>
  <c r="L27" i="3" s="1"/>
  <c r="S27" i="3"/>
  <c r="T27" i="3" s="1"/>
  <c r="C57" i="3"/>
  <c r="S57" i="3"/>
  <c r="C31" i="3"/>
  <c r="D31" i="3" s="1"/>
  <c r="K31" i="3"/>
  <c r="L31" i="3" s="1"/>
  <c r="S31" i="3"/>
  <c r="T31" i="3" s="1"/>
  <c r="G45" i="3"/>
  <c r="Y55" i="3"/>
  <c r="Z55" i="3" s="1"/>
  <c r="M53" i="3"/>
  <c r="E57" i="3"/>
  <c r="K57" i="3" s="1"/>
  <c r="E55" i="3"/>
  <c r="F55" i="3" s="1"/>
  <c r="Z54" i="3"/>
  <c r="E27" i="3"/>
  <c r="Y27" i="3"/>
  <c r="M59" i="3"/>
  <c r="N59" i="3" s="1"/>
  <c r="Y59" i="3"/>
  <c r="Z59" i="3" s="1"/>
  <c r="M31" i="3"/>
  <c r="Y31" i="3"/>
  <c r="Y59" i="2"/>
  <c r="Z59" i="2" s="1"/>
  <c r="U58" i="2"/>
  <c r="U53" i="2"/>
  <c r="U50" i="2"/>
  <c r="U48" i="2"/>
  <c r="U46" i="2"/>
  <c r="U44" i="2"/>
  <c r="U57" i="2"/>
  <c r="U54" i="2"/>
  <c r="U49" i="2"/>
  <c r="U47" i="2"/>
  <c r="U45" i="2"/>
  <c r="U43" i="2"/>
  <c r="U42" i="2"/>
  <c r="U41" i="2"/>
  <c r="U40" i="2"/>
  <c r="U39" i="2"/>
  <c r="U38" i="2"/>
  <c r="U37" i="2"/>
  <c r="U36" i="2"/>
  <c r="W57" i="2"/>
  <c r="W54" i="2"/>
  <c r="W49" i="2"/>
  <c r="W47" i="2"/>
  <c r="W45" i="2"/>
  <c r="W43" i="2"/>
  <c r="W42" i="2"/>
  <c r="W41" i="2"/>
  <c r="W40" i="2"/>
  <c r="W39" i="2"/>
  <c r="W38" i="2"/>
  <c r="W37" i="2"/>
  <c r="W36" i="2"/>
  <c r="W58" i="2"/>
  <c r="W53" i="2"/>
  <c r="W50" i="2"/>
  <c r="W48" i="2"/>
  <c r="W46" i="2"/>
  <c r="W44" i="2"/>
  <c r="Y51" i="2"/>
  <c r="Z50" i="2" s="1"/>
  <c r="Y55" i="2"/>
  <c r="Z55" i="2" s="1"/>
  <c r="U58" i="1"/>
  <c r="U57" i="1"/>
  <c r="U54" i="1"/>
  <c r="U53" i="1"/>
  <c r="U50" i="1"/>
  <c r="U49" i="1"/>
  <c r="U48" i="1"/>
  <c r="U47" i="1"/>
  <c r="U46" i="1"/>
  <c r="U45" i="1"/>
  <c r="U44" i="1"/>
  <c r="U36" i="1"/>
  <c r="Z36" i="1"/>
  <c r="U40" i="1"/>
  <c r="W44" i="1"/>
  <c r="U37" i="1"/>
  <c r="U41" i="1"/>
  <c r="Z44" i="1"/>
  <c r="W45" i="1"/>
  <c r="W57" i="1"/>
  <c r="W50" i="1"/>
  <c r="W53" i="1"/>
  <c r="W47" i="1"/>
  <c r="W43" i="1"/>
  <c r="W42" i="1"/>
  <c r="W41" i="1"/>
  <c r="W40" i="1"/>
  <c r="W39" i="1"/>
  <c r="W38" i="1"/>
  <c r="W37" i="1"/>
  <c r="W36" i="1"/>
  <c r="U38" i="1"/>
  <c r="Z38" i="1"/>
  <c r="U42" i="1"/>
  <c r="Z43" i="1"/>
  <c r="W48" i="1"/>
  <c r="W49" i="1"/>
  <c r="W54" i="1"/>
  <c r="Z51" i="1"/>
  <c r="Z47" i="1"/>
  <c r="Z46" i="1"/>
  <c r="U39" i="1"/>
  <c r="Z39" i="1"/>
  <c r="U43" i="1"/>
  <c r="W46" i="1"/>
  <c r="Z50" i="1"/>
  <c r="Z45" i="1"/>
  <c r="Z49" i="1"/>
  <c r="Z48" i="1"/>
  <c r="Y55" i="1"/>
  <c r="Z55" i="1" s="1"/>
  <c r="Y59" i="1"/>
  <c r="Z57" i="1" s="1"/>
  <c r="Z46" i="2" l="1"/>
  <c r="L26" i="3"/>
  <c r="Z48" i="2"/>
  <c r="P20" i="3"/>
  <c r="P16" i="3"/>
  <c r="H18" i="3"/>
  <c r="X11" i="3"/>
  <c r="X8" i="3"/>
  <c r="X22" i="3"/>
  <c r="X14" i="3"/>
  <c r="Z44" i="2"/>
  <c r="X19" i="3"/>
  <c r="X15" i="3"/>
  <c r="X20" i="3"/>
  <c r="X10" i="3"/>
  <c r="J14" i="3"/>
  <c r="X16" i="3"/>
  <c r="H11" i="3"/>
  <c r="X13" i="3"/>
  <c r="J20" i="3"/>
  <c r="X9" i="3"/>
  <c r="V26" i="3"/>
  <c r="P26" i="3"/>
  <c r="P11" i="3"/>
  <c r="P30" i="3"/>
  <c r="P15" i="3"/>
  <c r="P22" i="3"/>
  <c r="R19" i="3"/>
  <c r="P19" i="3"/>
  <c r="R11" i="3"/>
  <c r="P18" i="3"/>
  <c r="P14" i="3"/>
  <c r="P12" i="3"/>
  <c r="P10" i="3"/>
  <c r="P8" i="3"/>
  <c r="F30" i="3"/>
  <c r="D16" i="3"/>
  <c r="H19" i="3"/>
  <c r="H17" i="3"/>
  <c r="N17" i="3"/>
  <c r="H8" i="3"/>
  <c r="H21" i="3"/>
  <c r="H20" i="3"/>
  <c r="N10" i="3"/>
  <c r="N21" i="3"/>
  <c r="N13" i="3"/>
  <c r="H9" i="3"/>
  <c r="H13" i="3"/>
  <c r="N12" i="3"/>
  <c r="N25" i="3"/>
  <c r="N27" i="3"/>
  <c r="N15" i="3"/>
  <c r="J31" i="3"/>
  <c r="J29" i="3"/>
  <c r="N19" i="3"/>
  <c r="H12" i="3"/>
  <c r="D9" i="3"/>
  <c r="H15" i="3"/>
  <c r="M51" i="3"/>
  <c r="N49" i="3" s="1"/>
  <c r="N16" i="3"/>
  <c r="H16" i="3"/>
  <c r="F29" i="3"/>
  <c r="H22" i="3"/>
  <c r="H14" i="3"/>
  <c r="J30" i="3"/>
  <c r="Z57" i="3"/>
  <c r="D21" i="3"/>
  <c r="D17" i="3"/>
  <c r="D13" i="3"/>
  <c r="C51" i="3"/>
  <c r="D51" i="3" s="1"/>
  <c r="V13" i="3"/>
  <c r="Z12" i="3"/>
  <c r="R27" i="3"/>
  <c r="R26" i="3"/>
  <c r="Z53" i="3"/>
  <c r="D10" i="3"/>
  <c r="D26" i="3"/>
  <c r="T18" i="3"/>
  <c r="Z20" i="3"/>
  <c r="V21" i="3"/>
  <c r="R15" i="3"/>
  <c r="V15" i="3"/>
  <c r="N11" i="3"/>
  <c r="V9" i="3"/>
  <c r="T20" i="3"/>
  <c r="V17" i="3"/>
  <c r="F53" i="3"/>
  <c r="L30" i="3"/>
  <c r="D19" i="3"/>
  <c r="D15" i="3"/>
  <c r="S51" i="3"/>
  <c r="T39" i="3" s="1"/>
  <c r="T11" i="3"/>
  <c r="D8" i="3"/>
  <c r="Z18" i="3"/>
  <c r="Z16" i="3"/>
  <c r="Z14" i="3"/>
  <c r="V18" i="3"/>
  <c r="N14" i="3"/>
  <c r="P25" i="3"/>
  <c r="T51" i="3"/>
  <c r="T55" i="3"/>
  <c r="T53" i="3"/>
  <c r="D50" i="3"/>
  <c r="Z31" i="3"/>
  <c r="Z30" i="3"/>
  <c r="Z29" i="3"/>
  <c r="F26" i="3"/>
  <c r="F25" i="3"/>
  <c r="F27" i="3"/>
  <c r="C55" i="3"/>
  <c r="D55" i="3" s="1"/>
  <c r="N29" i="3"/>
  <c r="N30" i="3"/>
  <c r="N31" i="3"/>
  <c r="E59" i="3"/>
  <c r="F57" i="3" s="1"/>
  <c r="T29" i="3"/>
  <c r="T21" i="3"/>
  <c r="T19" i="3"/>
  <c r="T17" i="3"/>
  <c r="T15" i="3"/>
  <c r="T13" i="3"/>
  <c r="T12" i="3"/>
  <c r="T8" i="3"/>
  <c r="L29" i="3"/>
  <c r="H29" i="3"/>
  <c r="Z58" i="3"/>
  <c r="T14" i="3"/>
  <c r="Z23" i="3"/>
  <c r="Z22" i="3"/>
  <c r="Z19" i="3"/>
  <c r="Z21" i="3"/>
  <c r="Z13" i="3"/>
  <c r="Z17" i="3"/>
  <c r="Z15" i="3"/>
  <c r="X30" i="3"/>
  <c r="X26" i="3"/>
  <c r="V22" i="3"/>
  <c r="V23" i="3"/>
  <c r="F22" i="3"/>
  <c r="F23" i="3"/>
  <c r="Z10" i="3"/>
  <c r="V14" i="3"/>
  <c r="R13" i="3"/>
  <c r="E51" i="3"/>
  <c r="F45" i="3" s="1"/>
  <c r="H30" i="3"/>
  <c r="P23" i="3"/>
  <c r="R10" i="3"/>
  <c r="C59" i="3"/>
  <c r="D59" i="3" s="1"/>
  <c r="I57" i="3"/>
  <c r="O57" i="3" s="1"/>
  <c r="U57" i="3" s="1"/>
  <c r="I54" i="3"/>
  <c r="O54" i="3" s="1"/>
  <c r="U54" i="3" s="1"/>
  <c r="I49" i="3"/>
  <c r="O49" i="3" s="1"/>
  <c r="U49" i="3" s="1"/>
  <c r="I47" i="3"/>
  <c r="O47" i="3" s="1"/>
  <c r="U47" i="3" s="1"/>
  <c r="I45" i="3"/>
  <c r="O45" i="3" s="1"/>
  <c r="U45" i="3" s="1"/>
  <c r="I43" i="3"/>
  <c r="O43" i="3" s="1"/>
  <c r="U43" i="3" s="1"/>
  <c r="I42" i="3"/>
  <c r="O42" i="3" s="1"/>
  <c r="U42" i="3" s="1"/>
  <c r="I41" i="3"/>
  <c r="O41" i="3" s="1"/>
  <c r="U41" i="3" s="1"/>
  <c r="I50" i="3"/>
  <c r="O50" i="3" s="1"/>
  <c r="U50" i="3" s="1"/>
  <c r="I46" i="3"/>
  <c r="O46" i="3" s="1"/>
  <c r="U46" i="3" s="1"/>
  <c r="I53" i="3"/>
  <c r="O53" i="3" s="1"/>
  <c r="U53" i="3" s="1"/>
  <c r="I44" i="3"/>
  <c r="O44" i="3" s="1"/>
  <c r="U44" i="3" s="1"/>
  <c r="I48" i="3"/>
  <c r="O48" i="3" s="1"/>
  <c r="U48" i="3" s="1"/>
  <c r="I40" i="3"/>
  <c r="O40" i="3" s="1"/>
  <c r="U40" i="3" s="1"/>
  <c r="I39" i="3"/>
  <c r="O39" i="3" s="1"/>
  <c r="U39" i="3" s="1"/>
  <c r="I38" i="3"/>
  <c r="O38" i="3" s="1"/>
  <c r="U38" i="3" s="1"/>
  <c r="I37" i="3"/>
  <c r="O37" i="3" s="1"/>
  <c r="U37" i="3" s="1"/>
  <c r="I36" i="3"/>
  <c r="O36" i="3" s="1"/>
  <c r="U36" i="3" s="1"/>
  <c r="J23" i="3"/>
  <c r="J22" i="3"/>
  <c r="I58" i="3"/>
  <c r="O58" i="3" s="1"/>
  <c r="U58" i="3" s="1"/>
  <c r="J17" i="3"/>
  <c r="J19" i="3"/>
  <c r="J21" i="3"/>
  <c r="J13" i="3"/>
  <c r="J15" i="3"/>
  <c r="N57" i="3"/>
  <c r="M55" i="3"/>
  <c r="S59" i="3"/>
  <c r="T57" i="3" s="1"/>
  <c r="T25" i="3"/>
  <c r="T41" i="3"/>
  <c r="D11" i="3"/>
  <c r="T9" i="3"/>
  <c r="T30" i="3"/>
  <c r="T26" i="3"/>
  <c r="L25" i="3"/>
  <c r="D20" i="3"/>
  <c r="D18" i="3"/>
  <c r="G59" i="3"/>
  <c r="H59" i="3" s="1"/>
  <c r="T22" i="3"/>
  <c r="P29" i="3"/>
  <c r="R17" i="3"/>
  <c r="J18" i="3"/>
  <c r="Z11" i="3"/>
  <c r="Z9" i="3"/>
  <c r="R8" i="3"/>
  <c r="V20" i="3"/>
  <c r="N18" i="3"/>
  <c r="X23" i="3"/>
  <c r="F12" i="3"/>
  <c r="V10" i="3"/>
  <c r="N9" i="3"/>
  <c r="V19" i="3"/>
  <c r="J10" i="3"/>
  <c r="R21" i="3"/>
  <c r="J16" i="3"/>
  <c r="K55" i="3"/>
  <c r="L55" i="3" s="1"/>
  <c r="P13" i="3"/>
  <c r="K59" i="3"/>
  <c r="L59" i="3" s="1"/>
  <c r="Z27" i="3"/>
  <c r="Z26" i="3"/>
  <c r="Z25" i="3"/>
  <c r="D29" i="3"/>
  <c r="D25" i="3"/>
  <c r="D12" i="3"/>
  <c r="T10" i="3"/>
  <c r="D30" i="3"/>
  <c r="T54" i="3"/>
  <c r="D22" i="3"/>
  <c r="F54" i="3"/>
  <c r="X29" i="3"/>
  <c r="G55" i="3"/>
  <c r="H55" i="3" s="1"/>
  <c r="G51" i="3"/>
  <c r="H44" i="3" s="1"/>
  <c r="T50" i="3"/>
  <c r="T16" i="3"/>
  <c r="D14" i="3"/>
  <c r="Y51" i="3"/>
  <c r="Z40" i="3" s="1"/>
  <c r="Q58" i="3"/>
  <c r="W58" i="3" s="1"/>
  <c r="Q53" i="3"/>
  <c r="W53" i="3" s="1"/>
  <c r="Q50" i="3"/>
  <c r="W50" i="3" s="1"/>
  <c r="Q48" i="3"/>
  <c r="W48" i="3" s="1"/>
  <c r="Q46" i="3"/>
  <c r="W46" i="3" s="1"/>
  <c r="Q44" i="3"/>
  <c r="W44" i="3" s="1"/>
  <c r="Q43" i="3"/>
  <c r="W43" i="3" s="1"/>
  <c r="Q42" i="3"/>
  <c r="W42" i="3" s="1"/>
  <c r="Q41" i="3"/>
  <c r="W41" i="3" s="1"/>
  <c r="Q40" i="3"/>
  <c r="W40" i="3" s="1"/>
  <c r="Q57" i="3"/>
  <c r="W57" i="3" s="1"/>
  <c r="Q47" i="3"/>
  <c r="W47" i="3" s="1"/>
  <c r="Q49" i="3"/>
  <c r="W49" i="3" s="1"/>
  <c r="Q45" i="3"/>
  <c r="W45" i="3" s="1"/>
  <c r="Q39" i="3"/>
  <c r="W39" i="3" s="1"/>
  <c r="Q38" i="3"/>
  <c r="W38" i="3" s="1"/>
  <c r="Q37" i="3"/>
  <c r="W37" i="3" s="1"/>
  <c r="Q36" i="3"/>
  <c r="W36" i="3" s="1"/>
  <c r="R23" i="3"/>
  <c r="Q54" i="3"/>
  <c r="W54" i="3" s="1"/>
  <c r="R22" i="3"/>
  <c r="R14" i="3"/>
  <c r="R20" i="3"/>
  <c r="R16" i="3"/>
  <c r="R18" i="3"/>
  <c r="V12" i="3"/>
  <c r="V11" i="3"/>
  <c r="F9" i="3"/>
  <c r="N22" i="3"/>
  <c r="N23" i="3"/>
  <c r="V16" i="3"/>
  <c r="J12" i="3"/>
  <c r="J9" i="3"/>
  <c r="N20" i="3"/>
  <c r="F15" i="3"/>
  <c r="K51" i="3"/>
  <c r="L37" i="3" s="1"/>
  <c r="N58" i="3"/>
  <c r="P21" i="3"/>
  <c r="R12" i="3"/>
  <c r="J8" i="3"/>
  <c r="Z53" i="2"/>
  <c r="W51" i="2"/>
  <c r="X51" i="2" s="1"/>
  <c r="W59" i="2"/>
  <c r="X59" i="2" s="1"/>
  <c r="U51" i="2"/>
  <c r="V51" i="2" s="1"/>
  <c r="U59" i="2"/>
  <c r="V59" i="2" s="1"/>
  <c r="Z58" i="2"/>
  <c r="Z51" i="2"/>
  <c r="Z42" i="2"/>
  <c r="Z40" i="2"/>
  <c r="Z38" i="2"/>
  <c r="Z36" i="2"/>
  <c r="Z41" i="2"/>
  <c r="Z39" i="2"/>
  <c r="Z37" i="2"/>
  <c r="Z45" i="2"/>
  <c r="Z43" i="2"/>
  <c r="Z47" i="2"/>
  <c r="U55" i="2"/>
  <c r="V55" i="2" s="1"/>
  <c r="Z54" i="2"/>
  <c r="Z49" i="2"/>
  <c r="W55" i="2"/>
  <c r="X55" i="2" s="1"/>
  <c r="V38" i="2"/>
  <c r="V58" i="2"/>
  <c r="Z57" i="2"/>
  <c r="Z54" i="1"/>
  <c r="U59" i="1"/>
  <c r="V59" i="1" s="1"/>
  <c r="W59" i="1"/>
  <c r="X57" i="1" s="1"/>
  <c r="W51" i="1"/>
  <c r="X51" i="1" s="1"/>
  <c r="Z53" i="1"/>
  <c r="U51" i="1"/>
  <c r="V51" i="1" s="1"/>
  <c r="Z59" i="1"/>
  <c r="Z58" i="1"/>
  <c r="W55" i="1"/>
  <c r="X55" i="1" s="1"/>
  <c r="U55" i="1"/>
  <c r="V55" i="1" s="1"/>
  <c r="X48" i="1" l="1"/>
  <c r="T49" i="3"/>
  <c r="X42" i="1"/>
  <c r="X40" i="1"/>
  <c r="D41" i="3"/>
  <c r="X41" i="1"/>
  <c r="D48" i="3"/>
  <c r="T36" i="3"/>
  <c r="V44" i="2"/>
  <c r="N38" i="3"/>
  <c r="V54" i="2"/>
  <c r="N44" i="3"/>
  <c r="T43" i="3"/>
  <c r="T38" i="3"/>
  <c r="T47" i="3"/>
  <c r="T48" i="3"/>
  <c r="D49" i="3"/>
  <c r="T44" i="3"/>
  <c r="X53" i="1"/>
  <c r="V58" i="1"/>
  <c r="X42" i="2"/>
  <c r="X41" i="2"/>
  <c r="T42" i="3"/>
  <c r="T45" i="3"/>
  <c r="T46" i="3"/>
  <c r="T40" i="3"/>
  <c r="X38" i="2"/>
  <c r="X39" i="2"/>
  <c r="X37" i="2"/>
  <c r="X45" i="2"/>
  <c r="X48" i="2"/>
  <c r="X50" i="2"/>
  <c r="X40" i="2"/>
  <c r="X49" i="2"/>
  <c r="X44" i="2"/>
  <c r="X47" i="2"/>
  <c r="X36" i="2"/>
  <c r="X46" i="2"/>
  <c r="V47" i="1"/>
  <c r="V50" i="1"/>
  <c r="V43" i="2"/>
  <c r="V46" i="2"/>
  <c r="V41" i="2"/>
  <c r="N43" i="3"/>
  <c r="V49" i="2"/>
  <c r="V37" i="2"/>
  <c r="V45" i="2"/>
  <c r="D45" i="3"/>
  <c r="D37" i="3"/>
  <c r="N41" i="3"/>
  <c r="V57" i="2"/>
  <c r="V42" i="2"/>
  <c r="X53" i="2"/>
  <c r="V50" i="2"/>
  <c r="V40" i="2"/>
  <c r="L54" i="3"/>
  <c r="D44" i="3"/>
  <c r="D36" i="3"/>
  <c r="X39" i="1"/>
  <c r="H42" i="3"/>
  <c r="N48" i="3"/>
  <c r="N39" i="3"/>
  <c r="N36" i="3"/>
  <c r="N37" i="3"/>
  <c r="V53" i="1"/>
  <c r="X45" i="1"/>
  <c r="X37" i="1"/>
  <c r="V36" i="1"/>
  <c r="X36" i="1"/>
  <c r="X44" i="1"/>
  <c r="N42" i="3"/>
  <c r="H48" i="3"/>
  <c r="N40" i="3"/>
  <c r="D39" i="3"/>
  <c r="D46" i="3"/>
  <c r="N50" i="3"/>
  <c r="N45" i="3"/>
  <c r="N51" i="3"/>
  <c r="X49" i="1"/>
  <c r="X50" i="1"/>
  <c r="X47" i="1"/>
  <c r="X54" i="1"/>
  <c r="V49" i="1"/>
  <c r="L40" i="3"/>
  <c r="N46" i="3"/>
  <c r="D42" i="3"/>
  <c r="D43" i="3"/>
  <c r="D47" i="3"/>
  <c r="D38" i="3"/>
  <c r="D40" i="3"/>
  <c r="N47" i="3"/>
  <c r="Z37" i="3"/>
  <c r="D54" i="3"/>
  <c r="L46" i="3"/>
  <c r="L36" i="3"/>
  <c r="L53" i="3"/>
  <c r="L41" i="3"/>
  <c r="Z36" i="3"/>
  <c r="L44" i="3"/>
  <c r="D57" i="3"/>
  <c r="L38" i="3"/>
  <c r="L45" i="3"/>
  <c r="T37" i="3"/>
  <c r="I51" i="3"/>
  <c r="J51" i="3" s="1"/>
  <c r="F51" i="3"/>
  <c r="F39" i="3"/>
  <c r="F48" i="3"/>
  <c r="F40" i="3"/>
  <c r="F42" i="3"/>
  <c r="F46" i="3"/>
  <c r="F36" i="3"/>
  <c r="F44" i="3"/>
  <c r="F50" i="3"/>
  <c r="F37" i="3"/>
  <c r="W55" i="3"/>
  <c r="X55" i="3" s="1"/>
  <c r="F38" i="3"/>
  <c r="H57" i="3"/>
  <c r="N55" i="3"/>
  <c r="N54" i="3"/>
  <c r="J50" i="3"/>
  <c r="I59" i="3"/>
  <c r="J59" i="3" s="1"/>
  <c r="H45" i="3"/>
  <c r="L50" i="3"/>
  <c r="O55" i="3"/>
  <c r="P55" i="3" s="1"/>
  <c r="Q59" i="3"/>
  <c r="R59" i="3" s="1"/>
  <c r="Z51" i="3"/>
  <c r="Z44" i="3"/>
  <c r="Z41" i="3"/>
  <c r="Z46" i="3"/>
  <c r="Z50" i="3"/>
  <c r="Z42" i="3"/>
  <c r="Z43" i="3"/>
  <c r="Z49" i="3"/>
  <c r="Z48" i="3"/>
  <c r="Z45" i="3"/>
  <c r="Z47" i="3"/>
  <c r="H51" i="3"/>
  <c r="H49" i="3"/>
  <c r="H38" i="3"/>
  <c r="H36" i="3"/>
  <c r="H37" i="3"/>
  <c r="H43" i="3"/>
  <c r="H39" i="3"/>
  <c r="H40" i="3"/>
  <c r="H41" i="3"/>
  <c r="F49" i="3"/>
  <c r="H58" i="3"/>
  <c r="L58" i="3"/>
  <c r="L51" i="3"/>
  <c r="L47" i="3"/>
  <c r="Q51" i="3"/>
  <c r="R51" i="3" s="1"/>
  <c r="Q55" i="3"/>
  <c r="R55" i="3" s="1"/>
  <c r="Z39" i="3"/>
  <c r="H47" i="3"/>
  <c r="L42" i="3"/>
  <c r="L39" i="3"/>
  <c r="F41" i="3"/>
  <c r="W51" i="3"/>
  <c r="X51" i="3" s="1"/>
  <c r="N53" i="3"/>
  <c r="J47" i="3"/>
  <c r="L48" i="3"/>
  <c r="D58" i="3"/>
  <c r="O51" i="3"/>
  <c r="P51" i="3" s="1"/>
  <c r="O59" i="3"/>
  <c r="P59" i="3" s="1"/>
  <c r="L43" i="3"/>
  <c r="U59" i="3"/>
  <c r="V59" i="3" s="1"/>
  <c r="H46" i="3"/>
  <c r="F43" i="3"/>
  <c r="D53" i="3"/>
  <c r="W59" i="3"/>
  <c r="X59" i="3" s="1"/>
  <c r="H53" i="3"/>
  <c r="L57" i="3"/>
  <c r="H54" i="3"/>
  <c r="F47" i="3"/>
  <c r="T59" i="3"/>
  <c r="T58" i="3"/>
  <c r="I55" i="3"/>
  <c r="J55" i="3" s="1"/>
  <c r="L49" i="3"/>
  <c r="H50" i="3"/>
  <c r="U51" i="3"/>
  <c r="V51" i="3" s="1"/>
  <c r="U55" i="3"/>
  <c r="V55" i="3" s="1"/>
  <c r="F59" i="3"/>
  <c r="F58" i="3"/>
  <c r="Z38" i="3"/>
  <c r="V39" i="2"/>
  <c r="X54" i="2"/>
  <c r="V47" i="2"/>
  <c r="V36" i="2"/>
  <c r="X57" i="2"/>
  <c r="X58" i="2"/>
  <c r="V53" i="2"/>
  <c r="V48" i="2"/>
  <c r="X43" i="2"/>
  <c r="V44" i="1"/>
  <c r="V45" i="1"/>
  <c r="V38" i="1"/>
  <c r="V39" i="1"/>
  <c r="V40" i="1"/>
  <c r="V43" i="1"/>
  <c r="V54" i="1"/>
  <c r="X59" i="1"/>
  <c r="X58" i="1"/>
  <c r="V42" i="1"/>
  <c r="V48" i="1"/>
  <c r="V46" i="1"/>
  <c r="V41" i="1"/>
  <c r="V57" i="1"/>
  <c r="V37" i="1"/>
  <c r="X43" i="1"/>
  <c r="X46" i="1"/>
  <c r="X38" i="1"/>
  <c r="J40" i="3" l="1"/>
  <c r="V42" i="3"/>
  <c r="R36" i="3"/>
  <c r="R48" i="3"/>
  <c r="X37" i="3"/>
  <c r="R49" i="3"/>
  <c r="X57" i="3"/>
  <c r="R37" i="3"/>
  <c r="R42" i="3"/>
  <c r="X58" i="3"/>
  <c r="R44" i="3"/>
  <c r="V53" i="3"/>
  <c r="V44" i="3"/>
  <c r="P43" i="3"/>
  <c r="P53" i="3"/>
  <c r="R58" i="3"/>
  <c r="V46" i="3"/>
  <c r="V49" i="3"/>
  <c r="R46" i="3"/>
  <c r="R40" i="3"/>
  <c r="R41" i="3"/>
  <c r="R45" i="3"/>
  <c r="R50" i="3"/>
  <c r="P54" i="3"/>
  <c r="X53" i="3"/>
  <c r="P47" i="3"/>
  <c r="P40" i="3"/>
  <c r="J53" i="3"/>
  <c r="X47" i="3"/>
  <c r="X50" i="3"/>
  <c r="R54" i="3"/>
  <c r="V41" i="3"/>
  <c r="V57" i="3"/>
  <c r="P45" i="3"/>
  <c r="P41" i="3"/>
  <c r="J41" i="3"/>
  <c r="X36" i="3"/>
  <c r="R53" i="3"/>
  <c r="V39" i="3"/>
  <c r="J54" i="3"/>
  <c r="R38" i="3"/>
  <c r="V47" i="3"/>
  <c r="P58" i="3"/>
  <c r="J48" i="3"/>
  <c r="R43" i="3"/>
  <c r="V45" i="3"/>
  <c r="P46" i="3"/>
  <c r="X54" i="3"/>
  <c r="P50" i="3"/>
  <c r="X40" i="3"/>
  <c r="P38" i="3"/>
  <c r="V36" i="3"/>
  <c r="P48" i="3"/>
  <c r="J49" i="3"/>
  <c r="J39" i="3"/>
  <c r="X48" i="3"/>
  <c r="X41" i="3"/>
  <c r="V50" i="3"/>
  <c r="P44" i="3"/>
  <c r="J44" i="3"/>
  <c r="X46" i="3"/>
  <c r="X42" i="3"/>
  <c r="R57" i="3"/>
  <c r="J46" i="3"/>
  <c r="V40" i="3"/>
  <c r="V37" i="3"/>
  <c r="P39" i="3"/>
  <c r="J57" i="3"/>
  <c r="J37" i="3"/>
  <c r="X44" i="3"/>
  <c r="R39" i="3"/>
  <c r="J43" i="3"/>
  <c r="X43" i="3"/>
  <c r="V58" i="3"/>
  <c r="P37" i="3"/>
  <c r="J42" i="3"/>
  <c r="X49" i="3"/>
  <c r="V38" i="3"/>
  <c r="V54" i="3"/>
  <c r="P57" i="3"/>
  <c r="P36" i="3"/>
  <c r="J38" i="3"/>
  <c r="X45" i="3"/>
  <c r="V43" i="3"/>
  <c r="X38" i="3"/>
  <c r="V48" i="3"/>
  <c r="P42" i="3"/>
  <c r="J45" i="3"/>
  <c r="J58" i="3"/>
  <c r="X39" i="3"/>
  <c r="P49" i="3"/>
  <c r="J36" i="3"/>
  <c r="R47" i="3"/>
</calcChain>
</file>

<file path=xl/sharedStrings.xml><?xml version="1.0" encoding="utf-8"?>
<sst xmlns="http://schemas.openxmlformats.org/spreadsheetml/2006/main" count="389" uniqueCount="43">
  <si>
    <t>פירוט תרומת אפיקי ההשקעה לתשואה הכוללת</t>
  </si>
  <si>
    <t>נוסטרו חיים</t>
  </si>
  <si>
    <t>פירוט תרומת אפיקי השקעה בגין התחייבויות מסוג 10,30,50</t>
  </si>
  <si>
    <t>נתונים לרבעון בשנת :</t>
  </si>
  <si>
    <t>רבעון 1</t>
  </si>
  <si>
    <t>רבעון 2</t>
  </si>
  <si>
    <t>רבעון 3</t>
  </si>
  <si>
    <t>רבעון 4</t>
  </si>
  <si>
    <t>2024</t>
  </si>
  <si>
    <t>תרומה להכנסות מהשקעות (רווח/הפסד)</t>
  </si>
  <si>
    <t>תרומה להכנסה הכוללת (הון עצמי)</t>
  </si>
  <si>
    <t>סך נכסים</t>
  </si>
  <si>
    <t>(באלפי ש"ח)</t>
  </si>
  <si>
    <t>(באחוזים)</t>
  </si>
  <si>
    <t>מזומנים ושווי מזומנים</t>
  </si>
  <si>
    <t>אג"ח ממשלתיות סחירות</t>
  </si>
  <si>
    <t>אג"ח מיועדות</t>
  </si>
  <si>
    <t>אג"ח קונצרניות סחירות</t>
  </si>
  <si>
    <t>אג"ח קונצרניות לא סחירות</t>
  </si>
  <si>
    <t>מניות</t>
  </si>
  <si>
    <t>תעודות סל</t>
  </si>
  <si>
    <t>קרנות נאמנות</t>
  </si>
  <si>
    <t>הלוואות</t>
  </si>
  <si>
    <t>פיקדונות (שאינם מובנים)</t>
  </si>
  <si>
    <t>חוזים עתידיים</t>
  </si>
  <si>
    <t>השקעה בחברות מוחזקות</t>
  </si>
  <si>
    <t>קרנות השקעה</t>
  </si>
  <si>
    <t>זכויות במקרקעין</t>
  </si>
  <si>
    <t>נכסים אחרים</t>
  </si>
  <si>
    <t>סה"כ</t>
  </si>
  <si>
    <t>נכסים בארץ</t>
  </si>
  <si>
    <t>נכסים בחו"ל</t>
  </si>
  <si>
    <t>נכסים סחירים ונזילים</t>
  </si>
  <si>
    <t>נכסים לא סחירים</t>
  </si>
  <si>
    <t>נתונים מצטברים בשנת :</t>
  </si>
  <si>
    <t>רבעון 1+2</t>
  </si>
  <si>
    <t>רבעון 1+2+3</t>
  </si>
  <si>
    <t>רבעון 1+2+3+4</t>
  </si>
  <si>
    <t>נוסטרו כללי והון</t>
  </si>
  <si>
    <t>נוסטרו סה"כ</t>
  </si>
  <si>
    <t>ביטוח ישיר נוסטרו</t>
  </si>
  <si>
    <t>תרומה להכנסות מהשקעות
(רווח/הפסד)</t>
  </si>
  <si>
    <t>תרומה להכנסה הכוללת
(הון עצמי)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</si>
</sst>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;[Red]&quot;(&quot;#,##0&quot;) &quot;"/>
    <numFmt numFmtId="165" formatCode="0.0%;[Red]\(0.0%\)"/>
    <numFmt numFmtId="166" formatCode="#,##0\ ;&quot;(&quot;#,##0&quot;)&quot;"/>
    <numFmt numFmtId="167" formatCode="0.0%;\(0.0%\)"/>
  </numFmts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9"/>
      <color theme="1"/>
      <name val="David"/>
      <family val="2"/>
    </font>
    <font>
      <b/>
      <sz val="16"/>
      <color theme="1"/>
      <name val="David"/>
      <family val="2"/>
    </font>
    <font>
      <b/>
      <sz val="9"/>
      <color theme="1"/>
      <name val="David"/>
      <family val="2"/>
    </font>
    <font>
      <sz val="9"/>
      <color theme="1"/>
      <name val="Arial"/>
      <family val="2"/>
      <charset val="177"/>
      <scheme val="minor"/>
    </font>
    <font>
      <b/>
      <sz val="14"/>
      <color theme="1"/>
      <name val="David"/>
      <family val="2"/>
    </font>
    <font>
      <b/>
      <sz val="12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2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Protection="1"/>
    <xf numFmtId="0" fontId="3" fillId="0" borderId="0" xfId="0" applyFont="1" applyBorder="1" applyProtection="1"/>
    <xf numFmtId="22" fontId="2" fillId="0" borderId="0" xfId="0" applyNumberFormat="1" applyFont="1" applyProtection="1"/>
    <xf numFmtId="0" fontId="4" fillId="0" borderId="0" xfId="0" applyFont="1" applyBorder="1" applyProtection="1"/>
    <xf numFmtId="0" fontId="2" fillId="0" borderId="0" xfId="0" applyFont="1" applyProtection="1"/>
    <xf numFmtId="0" fontId="5" fillId="0" borderId="0" xfId="0" applyFont="1" applyProtection="1"/>
    <xf numFmtId="0" fontId="6" fillId="0" borderId="0" xfId="0" applyFont="1" applyBorder="1" applyProtection="1"/>
    <xf numFmtId="0" fontId="0" fillId="0" borderId="0" xfId="0" applyProtection="1"/>
    <xf numFmtId="164" fontId="5" fillId="0" borderId="0" xfId="0" applyNumberFormat="1" applyFont="1" applyProtection="1"/>
    <xf numFmtId="0" fontId="5" fillId="0" borderId="0" xfId="0" applyFont="1" applyFill="1" applyProtection="1"/>
    <xf numFmtId="0" fontId="7" fillId="0" borderId="1" xfId="0" applyFont="1" applyBorder="1" applyProtection="1"/>
    <xf numFmtId="0" fontId="8" fillId="2" borderId="2" xfId="0" applyFont="1" applyFill="1" applyBorder="1" applyAlignment="1" applyProtection="1">
      <alignment horizontal="center" vertical="center"/>
    </xf>
    <xf numFmtId="0" fontId="8" fillId="2" borderId="3" xfId="0" applyFont="1" applyFill="1" applyBorder="1" applyAlignment="1" applyProtection="1">
      <alignment horizontal="center" vertical="center"/>
    </xf>
    <xf numFmtId="0" fontId="8" fillId="2" borderId="4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9" fillId="3" borderId="5" xfId="0" applyFont="1" applyFill="1" applyBorder="1" applyAlignment="1" applyProtection="1">
      <alignment horizontal="right" vertical="center"/>
    </xf>
    <xf numFmtId="0" fontId="8" fillId="2" borderId="6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vertical="justify"/>
    </xf>
    <xf numFmtId="0" fontId="8" fillId="2" borderId="6" xfId="0" applyFont="1" applyFill="1" applyBorder="1" applyAlignment="1" applyProtection="1">
      <alignment horizontal="right" vertical="center"/>
    </xf>
    <xf numFmtId="0" fontId="8" fillId="2" borderId="7" xfId="0" applyFont="1" applyFill="1" applyBorder="1" applyAlignment="1" applyProtection="1">
      <alignment horizontal="right" vertical="center" wrapText="1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2" borderId="8" xfId="0" applyFont="1" applyFill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/>
    </xf>
    <xf numFmtId="0" fontId="10" fillId="3" borderId="9" xfId="0" applyFont="1" applyFill="1" applyBorder="1" applyAlignment="1" applyProtection="1">
      <alignment vertical="center"/>
    </xf>
    <xf numFmtId="0" fontId="8" fillId="2" borderId="10" xfId="0" applyFont="1" applyFill="1" applyBorder="1" applyAlignment="1" applyProtection="1">
      <alignment horizontal="center"/>
    </xf>
    <xf numFmtId="0" fontId="8" fillId="2" borderId="11" xfId="0" applyFont="1" applyFill="1" applyBorder="1" applyAlignment="1" applyProtection="1">
      <alignment horizontal="center"/>
    </xf>
    <xf numFmtId="0" fontId="8" fillId="2" borderId="12" xfId="0" applyFont="1" applyFill="1" applyBorder="1" applyAlignment="1" applyProtection="1">
      <alignment horizontal="center"/>
    </xf>
    <xf numFmtId="165" fontId="5" fillId="0" borderId="13" xfId="0" applyNumberFormat="1" applyFont="1" applyFill="1" applyBorder="1" applyProtection="1"/>
    <xf numFmtId="0" fontId="8" fillId="2" borderId="1" xfId="0" applyFont="1" applyFill="1" applyBorder="1" applyAlignment="1" applyProtection="1">
      <alignment horizontal="right"/>
    </xf>
    <xf numFmtId="164" fontId="5" fillId="4" borderId="2" xfId="0" applyNumberFormat="1" applyFont="1" applyFill="1" applyBorder="1" applyProtection="1">
      <protection locked="0"/>
    </xf>
    <xf numFmtId="165" fontId="5" fillId="4" borderId="3" xfId="0" applyNumberFormat="1" applyFont="1" applyFill="1" applyBorder="1" applyProtection="1"/>
    <xf numFmtId="164" fontId="5" fillId="4" borderId="3" xfId="0" applyNumberFormat="1" applyFont="1" applyFill="1" applyBorder="1" applyProtection="1">
      <protection locked="0"/>
    </xf>
    <xf numFmtId="164" fontId="5" fillId="5" borderId="14" xfId="0" applyNumberFormat="1" applyFont="1" applyFill="1" applyBorder="1" applyProtection="1">
      <protection locked="0"/>
    </xf>
    <xf numFmtId="165" fontId="5" fillId="5" borderId="7" xfId="0" applyNumberFormat="1" applyFont="1" applyFill="1" applyBorder="1" applyProtection="1"/>
    <xf numFmtId="164" fontId="5" fillId="5" borderId="7" xfId="0" applyNumberFormat="1" applyFont="1" applyFill="1" applyBorder="1" applyProtection="1">
      <protection locked="0"/>
    </xf>
    <xf numFmtId="164" fontId="5" fillId="4" borderId="6" xfId="0" applyNumberFormat="1" applyFont="1" applyFill="1" applyBorder="1" applyProtection="1">
      <protection locked="0"/>
    </xf>
    <xf numFmtId="164" fontId="5" fillId="4" borderId="7" xfId="0" applyNumberFormat="1" applyFont="1" applyFill="1" applyBorder="1" applyProtection="1">
      <protection locked="0"/>
    </xf>
    <xf numFmtId="0" fontId="8" fillId="2" borderId="15" xfId="0" applyFont="1" applyFill="1" applyBorder="1" applyAlignment="1" applyProtection="1">
      <alignment horizontal="right"/>
    </xf>
    <xf numFmtId="165" fontId="5" fillId="4" borderId="7" xfId="0" applyNumberFormat="1" applyFont="1" applyFill="1" applyBorder="1" applyProtection="1"/>
    <xf numFmtId="165" fontId="5" fillId="0" borderId="16" xfId="0" applyNumberFormat="1" applyFont="1" applyFill="1" applyBorder="1" applyProtection="1"/>
    <xf numFmtId="165" fontId="5" fillId="0" borderId="17" xfId="0" applyNumberFormat="1" applyFont="1" applyFill="1" applyBorder="1" applyProtection="1"/>
    <xf numFmtId="0" fontId="5" fillId="0" borderId="16" xfId="0" applyFont="1" applyFill="1" applyBorder="1" applyProtection="1"/>
    <xf numFmtId="0" fontId="8" fillId="2" borderId="18" xfId="0" applyFont="1" applyFill="1" applyBorder="1" applyAlignment="1" applyProtection="1">
      <alignment horizontal="right"/>
    </xf>
    <xf numFmtId="164" fontId="8" fillId="4" borderId="10" xfId="0" applyNumberFormat="1" applyFont="1" applyFill="1" applyBorder="1" applyProtection="1"/>
    <xf numFmtId="165" fontId="8" fillId="4" borderId="11" xfId="0" applyNumberFormat="1" applyFont="1" applyFill="1" applyBorder="1" applyProtection="1"/>
    <xf numFmtId="164" fontId="8" fillId="5" borderId="19" xfId="0" applyNumberFormat="1" applyFont="1" applyFill="1" applyBorder="1" applyProtection="1"/>
    <xf numFmtId="165" fontId="8" fillId="5" borderId="11" xfId="0" applyNumberFormat="1" applyFont="1" applyFill="1" applyBorder="1" applyProtection="1"/>
    <xf numFmtId="164" fontId="8" fillId="5" borderId="11" xfId="0" applyNumberFormat="1" applyFont="1" applyFill="1" applyBorder="1" applyProtection="1"/>
    <xf numFmtId="164" fontId="8" fillId="4" borderId="11" xfId="0" applyNumberFormat="1" applyFont="1" applyFill="1" applyBorder="1" applyProtection="1"/>
    <xf numFmtId="166" fontId="5" fillId="0" borderId="0" xfId="0" applyNumberFormat="1" applyFont="1" applyProtection="1"/>
    <xf numFmtId="167" fontId="5" fillId="0" borderId="0" xfId="0" applyNumberFormat="1" applyFont="1" applyProtection="1"/>
    <xf numFmtId="10" fontId="5" fillId="0" borderId="0" xfId="1" applyNumberFormat="1" applyFont="1" applyProtection="1"/>
    <xf numFmtId="164" fontId="5" fillId="4" borderId="20" xfId="0" applyNumberFormat="1" applyFont="1" applyFill="1" applyBorder="1" applyProtection="1">
      <protection locked="0"/>
    </xf>
    <xf numFmtId="164" fontId="5" fillId="5" borderId="20" xfId="0" applyNumberFormat="1" applyFont="1" applyFill="1" applyBorder="1" applyProtection="1">
      <protection locked="0"/>
    </xf>
    <xf numFmtId="165" fontId="5" fillId="5" borderId="3" xfId="0" applyNumberFormat="1" applyFont="1" applyFill="1" applyBorder="1" applyProtection="1"/>
    <xf numFmtId="164" fontId="5" fillId="5" borderId="3" xfId="0" applyNumberFormat="1" applyFont="1" applyFill="1" applyBorder="1" applyProtection="1">
      <protection locked="0"/>
    </xf>
    <xf numFmtId="165" fontId="5" fillId="5" borderId="4" xfId="0" applyNumberFormat="1" applyFont="1" applyFill="1" applyBorder="1" applyProtection="1"/>
    <xf numFmtId="165" fontId="5" fillId="4" borderId="4" xfId="0" applyNumberFormat="1" applyFont="1" applyFill="1" applyBorder="1" applyProtection="1"/>
    <xf numFmtId="164" fontId="5" fillId="4" borderId="14" xfId="0" applyNumberFormat="1" applyFont="1" applyFill="1" applyBorder="1" applyProtection="1">
      <protection locked="0"/>
    </xf>
    <xf numFmtId="165" fontId="5" fillId="5" borderId="8" xfId="0" applyNumberFormat="1" applyFont="1" applyFill="1" applyBorder="1" applyProtection="1"/>
    <xf numFmtId="165" fontId="5" fillId="4" borderId="8" xfId="0" applyNumberFormat="1" applyFont="1" applyFill="1" applyBorder="1" applyProtection="1"/>
    <xf numFmtId="164" fontId="8" fillId="4" borderId="19" xfId="0" applyNumberFormat="1" applyFont="1" applyFill="1" applyBorder="1" applyProtection="1"/>
    <xf numFmtId="164" fontId="8" fillId="5" borderId="11" xfId="0" applyNumberFormat="1" applyFont="1" applyFill="1" applyBorder="1" applyProtection="1">
      <protection locked="0"/>
    </xf>
    <xf numFmtId="165" fontId="8" fillId="5" borderId="12" xfId="0" applyNumberFormat="1" applyFont="1" applyFill="1" applyBorder="1" applyProtection="1"/>
    <xf numFmtId="165" fontId="5" fillId="4" borderId="11" xfId="0" applyNumberFormat="1" applyFont="1" applyFill="1" applyBorder="1" applyProtection="1"/>
    <xf numFmtId="165" fontId="8" fillId="4" borderId="12" xfId="0" applyNumberFormat="1" applyFont="1" applyFill="1" applyBorder="1" applyProtection="1"/>
    <xf numFmtId="0" fontId="7" fillId="0" borderId="1" xfId="0" applyFont="1" applyBorder="1" applyAlignment="1" applyProtection="1">
      <alignment horizontal="center"/>
    </xf>
    <xf numFmtId="0" fontId="8" fillId="2" borderId="20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164" fontId="5" fillId="4" borderId="20" xfId="0" applyNumberFormat="1" applyFont="1" applyFill="1" applyBorder="1" applyProtection="1"/>
    <xf numFmtId="164" fontId="5" fillId="4" borderId="3" xfId="0" applyNumberFormat="1" applyFont="1" applyFill="1" applyBorder="1" applyProtection="1"/>
    <xf numFmtId="164" fontId="5" fillId="5" borderId="20" xfId="0" applyNumberFormat="1" applyFont="1" applyFill="1" applyBorder="1" applyProtection="1"/>
    <xf numFmtId="164" fontId="5" fillId="5" borderId="3" xfId="0" applyNumberFormat="1" applyFont="1" applyFill="1" applyBorder="1" applyProtection="1"/>
    <xf numFmtId="164" fontId="8" fillId="4" borderId="20" xfId="0" applyNumberFormat="1" applyFont="1" applyFill="1" applyBorder="1" applyProtection="1"/>
    <xf numFmtId="164" fontId="5" fillId="4" borderId="14" xfId="0" applyNumberFormat="1" applyFont="1" applyFill="1" applyBorder="1" applyProtection="1"/>
    <xf numFmtId="164" fontId="5" fillId="4" borderId="7" xfId="0" applyNumberFormat="1" applyFont="1" applyFill="1" applyBorder="1" applyProtection="1"/>
    <xf numFmtId="164" fontId="5" fillId="5" borderId="14" xfId="0" applyNumberFormat="1" applyFont="1" applyFill="1" applyBorder="1" applyProtection="1"/>
    <xf numFmtId="164" fontId="5" fillId="5" borderId="7" xfId="0" applyNumberFormat="1" applyFont="1" applyFill="1" applyBorder="1" applyProtection="1"/>
    <xf numFmtId="164" fontId="8" fillId="4" borderId="14" xfId="0" applyNumberFormat="1" applyFont="1" applyFill="1" applyBorder="1" applyProtection="1"/>
    <xf numFmtId="0" fontId="0" fillId="0" borderId="0" xfId="0" applyFill="1" applyProtection="1"/>
    <xf numFmtId="164" fontId="8" fillId="4" borderId="19" xfId="0" applyNumberFormat="1" applyFont="1" applyFill="1" applyBorder="1" applyProtection="1">
      <protection locked="0"/>
    </xf>
    <xf numFmtId="164" fontId="5" fillId="4" borderId="2" xfId="0" applyNumberFormat="1" applyFont="1" applyFill="1" applyBorder="1" applyProtection="1"/>
    <xf numFmtId="164" fontId="5" fillId="4" borderId="6" xfId="0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AA61"/>
  <sheetViews>
    <sheetView showGridLines="0" rightToLeft="1" topLeftCell="E37" workbookViewId="0">
      <selection activeCell="H62" sqref="H62:P66"/>
    </sheetView>
  </sheetViews>
  <sheetFormatPr defaultRowHeight="14.25" x14ac:dyDescent="0.2"/>
  <cols>
    <col min="1" max="1" width="2.75" style="81" customWidth="1"/>
    <col min="2" max="2" width="20.25" style="8" customWidth="1"/>
    <col min="3" max="26" width="12.625" style="8" customWidth="1"/>
    <col min="27" max="27" width="1.5" style="8" customWidth="1"/>
  </cols>
  <sheetData>
    <row r="1" spans="1:27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20.25" x14ac:dyDescent="0.3">
      <c r="A2" s="1"/>
      <c r="B2" s="2" t="s">
        <v>40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ht="20.25" x14ac:dyDescent="0.3">
      <c r="A3" s="1"/>
      <c r="B3" s="2" t="s">
        <v>1</v>
      </c>
      <c r="C3" s="7" t="s">
        <v>2</v>
      </c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  <c r="AA3" s="6"/>
    </row>
    <row r="4" spans="1:27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  <c r="AA5" s="6"/>
    </row>
    <row r="6" spans="1:27" ht="23.25" x14ac:dyDescent="0.2">
      <c r="A6" s="15"/>
      <c r="B6" s="16" t="s">
        <v>8</v>
      </c>
      <c r="C6" s="17" t="s">
        <v>9</v>
      </c>
      <c r="D6" s="18"/>
      <c r="E6" s="19" t="s">
        <v>10</v>
      </c>
      <c r="F6" s="20"/>
      <c r="G6" s="21" t="s">
        <v>11</v>
      </c>
      <c r="H6" s="22"/>
      <c r="I6" s="17" t="s">
        <v>9</v>
      </c>
      <c r="J6" s="18"/>
      <c r="K6" s="19" t="s">
        <v>10</v>
      </c>
      <c r="L6" s="20"/>
      <c r="M6" s="21" t="s">
        <v>11</v>
      </c>
      <c r="N6" s="22"/>
      <c r="O6" s="17" t="s">
        <v>9</v>
      </c>
      <c r="P6" s="18"/>
      <c r="Q6" s="19" t="s">
        <v>10</v>
      </c>
      <c r="R6" s="20"/>
      <c r="S6" s="21" t="s">
        <v>11</v>
      </c>
      <c r="T6" s="22"/>
      <c r="U6" s="17" t="s">
        <v>9</v>
      </c>
      <c r="V6" s="18"/>
      <c r="W6" s="19" t="s">
        <v>10</v>
      </c>
      <c r="X6" s="20"/>
      <c r="Y6" s="21" t="s">
        <v>11</v>
      </c>
      <c r="Z6" s="22"/>
      <c r="AA6" s="23"/>
    </row>
    <row r="7" spans="1:27" ht="30" x14ac:dyDescent="0.2">
      <c r="A7" s="15"/>
      <c r="B7" s="24"/>
      <c r="C7" s="25" t="s">
        <v>12</v>
      </c>
      <c r="D7" s="26" t="s">
        <v>13</v>
      </c>
      <c r="E7" s="26" t="s">
        <v>12</v>
      </c>
      <c r="F7" s="26" t="s">
        <v>13</v>
      </c>
      <c r="G7" s="26" t="s">
        <v>12</v>
      </c>
      <c r="H7" s="27" t="s">
        <v>13</v>
      </c>
      <c r="I7" s="25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25" t="s">
        <v>12</v>
      </c>
      <c r="P7" s="26" t="s">
        <v>13</v>
      </c>
      <c r="Q7" s="26" t="s">
        <v>12</v>
      </c>
      <c r="R7" s="26" t="s">
        <v>13</v>
      </c>
      <c r="S7" s="26" t="s">
        <v>12</v>
      </c>
      <c r="T7" s="27" t="s">
        <v>13</v>
      </c>
      <c r="U7" s="25" t="s">
        <v>12</v>
      </c>
      <c r="V7" s="26" t="s">
        <v>13</v>
      </c>
      <c r="W7" s="26" t="s">
        <v>12</v>
      </c>
      <c r="X7" s="26" t="s">
        <v>13</v>
      </c>
      <c r="Y7" s="26" t="s">
        <v>12</v>
      </c>
      <c r="Z7" s="27" t="s">
        <v>13</v>
      </c>
      <c r="AA7" s="23"/>
    </row>
    <row r="8" spans="1:27" x14ac:dyDescent="0.2">
      <c r="A8" s="28"/>
      <c r="B8" s="29" t="s">
        <v>14</v>
      </c>
      <c r="C8" s="30">
        <v>460</v>
      </c>
      <c r="D8" s="31">
        <v>0.1149</v>
      </c>
      <c r="E8" s="32">
        <v>460</v>
      </c>
      <c r="F8" s="31">
        <v>0.1057</v>
      </c>
      <c r="G8" s="32">
        <v>25884</v>
      </c>
      <c r="H8" s="31">
        <v>5.8500000000000003E-2</v>
      </c>
      <c r="I8" s="33">
        <v>560</v>
      </c>
      <c r="J8" s="34">
        <v>0.1111</v>
      </c>
      <c r="K8" s="35">
        <v>560</v>
      </c>
      <c r="L8" s="34">
        <v>0.13550000000000001</v>
      </c>
      <c r="M8" s="35">
        <v>29598</v>
      </c>
      <c r="N8" s="34">
        <v>6.9199999999999998E-2</v>
      </c>
      <c r="O8" s="36">
        <v>558</v>
      </c>
      <c r="P8" s="31">
        <v>0.1062</v>
      </c>
      <c r="Q8" s="37">
        <v>558</v>
      </c>
      <c r="R8" s="31">
        <v>9.74E-2</v>
      </c>
      <c r="S8" s="37">
        <v>27050</v>
      </c>
      <c r="T8" s="31">
        <v>6.0100000000000001E-2</v>
      </c>
      <c r="U8" s="33">
        <v>581</v>
      </c>
      <c r="V8" s="34">
        <v>0.13800000000000001</v>
      </c>
      <c r="W8" s="35">
        <v>581</v>
      </c>
      <c r="X8" s="34">
        <v>0.12790000000000001</v>
      </c>
      <c r="Y8" s="35">
        <v>13876</v>
      </c>
      <c r="Z8" s="34">
        <v>3.0499999999999999E-2</v>
      </c>
      <c r="AA8" s="6"/>
    </row>
    <row r="9" spans="1:27" x14ac:dyDescent="0.2">
      <c r="A9" s="28"/>
      <c r="B9" s="38" t="s">
        <v>15</v>
      </c>
      <c r="C9" s="36">
        <v>3542</v>
      </c>
      <c r="D9" s="39">
        <v>0.8851</v>
      </c>
      <c r="E9" s="37">
        <v>3893</v>
      </c>
      <c r="F9" s="39">
        <v>0.89429999999999998</v>
      </c>
      <c r="G9" s="37">
        <v>416495</v>
      </c>
      <c r="H9" s="39">
        <v>0.9415</v>
      </c>
      <c r="I9" s="33">
        <v>4479</v>
      </c>
      <c r="J9" s="34">
        <v>0.88890000000000002</v>
      </c>
      <c r="K9" s="35">
        <v>3574</v>
      </c>
      <c r="L9" s="34">
        <v>0.86450000000000005</v>
      </c>
      <c r="M9" s="35">
        <v>398364</v>
      </c>
      <c r="N9" s="34">
        <v>0.93079999999999996</v>
      </c>
      <c r="O9" s="36">
        <v>4697</v>
      </c>
      <c r="P9" s="39">
        <v>0.89380000000000004</v>
      </c>
      <c r="Q9" s="37">
        <v>5170</v>
      </c>
      <c r="R9" s="39">
        <v>0.90259999999999996</v>
      </c>
      <c r="S9" s="37">
        <v>423252</v>
      </c>
      <c r="T9" s="39">
        <v>0.93989999999999996</v>
      </c>
      <c r="U9" s="33">
        <v>3628</v>
      </c>
      <c r="V9" s="34">
        <v>0.86199999999999999</v>
      </c>
      <c r="W9" s="35">
        <v>3963</v>
      </c>
      <c r="X9" s="34">
        <v>0.87209999999999999</v>
      </c>
      <c r="Y9" s="35">
        <v>440613</v>
      </c>
      <c r="Z9" s="34">
        <v>0.96950000000000003</v>
      </c>
      <c r="AA9" s="6"/>
    </row>
    <row r="10" spans="1:27" x14ac:dyDescent="0.2">
      <c r="A10" s="28"/>
      <c r="B10" s="38" t="s">
        <v>16</v>
      </c>
      <c r="C10" s="36">
        <v>0</v>
      </c>
      <c r="D10" s="39">
        <v>0</v>
      </c>
      <c r="E10" s="37">
        <v>0</v>
      </c>
      <c r="F10" s="39">
        <v>0</v>
      </c>
      <c r="G10" s="37">
        <v>0</v>
      </c>
      <c r="H10" s="39">
        <v>0</v>
      </c>
      <c r="I10" s="33">
        <v>0</v>
      </c>
      <c r="J10" s="34">
        <v>0</v>
      </c>
      <c r="K10" s="35">
        <v>0</v>
      </c>
      <c r="L10" s="34">
        <v>0</v>
      </c>
      <c r="M10" s="35">
        <v>0</v>
      </c>
      <c r="N10" s="34">
        <v>0</v>
      </c>
      <c r="O10" s="36">
        <v>0</v>
      </c>
      <c r="P10" s="39">
        <v>0</v>
      </c>
      <c r="Q10" s="37">
        <v>0</v>
      </c>
      <c r="R10" s="39">
        <v>0</v>
      </c>
      <c r="S10" s="37">
        <v>0</v>
      </c>
      <c r="T10" s="39">
        <v>0</v>
      </c>
      <c r="U10" s="33">
        <v>0</v>
      </c>
      <c r="V10" s="34">
        <v>0</v>
      </c>
      <c r="W10" s="35">
        <v>0</v>
      </c>
      <c r="X10" s="34">
        <v>0</v>
      </c>
      <c r="Y10" s="35">
        <v>0</v>
      </c>
      <c r="Z10" s="34">
        <v>0</v>
      </c>
      <c r="AA10" s="6"/>
    </row>
    <row r="11" spans="1:27" x14ac:dyDescent="0.2">
      <c r="A11" s="28"/>
      <c r="B11" s="38" t="s">
        <v>17</v>
      </c>
      <c r="C11" s="36">
        <v>0</v>
      </c>
      <c r="D11" s="39">
        <v>0</v>
      </c>
      <c r="E11" s="37">
        <v>0</v>
      </c>
      <c r="F11" s="39">
        <v>0</v>
      </c>
      <c r="G11" s="37">
        <v>0</v>
      </c>
      <c r="H11" s="39">
        <v>0</v>
      </c>
      <c r="I11" s="33">
        <v>0</v>
      </c>
      <c r="J11" s="34">
        <v>0</v>
      </c>
      <c r="K11" s="35">
        <v>0</v>
      </c>
      <c r="L11" s="34">
        <v>0</v>
      </c>
      <c r="M11" s="35">
        <v>0</v>
      </c>
      <c r="N11" s="34">
        <v>0</v>
      </c>
      <c r="O11" s="36">
        <v>0</v>
      </c>
      <c r="P11" s="39">
        <v>0</v>
      </c>
      <c r="Q11" s="37">
        <v>0</v>
      </c>
      <c r="R11" s="39">
        <v>0</v>
      </c>
      <c r="S11" s="37">
        <v>0</v>
      </c>
      <c r="T11" s="39">
        <v>0</v>
      </c>
      <c r="U11" s="33">
        <v>0</v>
      </c>
      <c r="V11" s="34">
        <v>0</v>
      </c>
      <c r="W11" s="35">
        <v>0</v>
      </c>
      <c r="X11" s="34">
        <v>0</v>
      </c>
      <c r="Y11" s="35">
        <v>0</v>
      </c>
      <c r="Z11" s="34">
        <v>0</v>
      </c>
      <c r="AA11" s="6"/>
    </row>
    <row r="12" spans="1:27" x14ac:dyDescent="0.2">
      <c r="A12" s="40"/>
      <c r="B12" s="38" t="s">
        <v>18</v>
      </c>
      <c r="C12" s="36">
        <v>0</v>
      </c>
      <c r="D12" s="39">
        <v>0</v>
      </c>
      <c r="E12" s="37">
        <v>0</v>
      </c>
      <c r="F12" s="39">
        <v>0</v>
      </c>
      <c r="G12" s="37">
        <v>0</v>
      </c>
      <c r="H12" s="39">
        <v>0</v>
      </c>
      <c r="I12" s="33">
        <v>0</v>
      </c>
      <c r="J12" s="34">
        <v>0</v>
      </c>
      <c r="K12" s="35">
        <v>0</v>
      </c>
      <c r="L12" s="34">
        <v>0</v>
      </c>
      <c r="M12" s="35">
        <v>0</v>
      </c>
      <c r="N12" s="34">
        <v>0</v>
      </c>
      <c r="O12" s="36">
        <v>0</v>
      </c>
      <c r="P12" s="39">
        <v>0</v>
      </c>
      <c r="Q12" s="37">
        <v>0</v>
      </c>
      <c r="R12" s="39">
        <v>0</v>
      </c>
      <c r="S12" s="37">
        <v>0</v>
      </c>
      <c r="T12" s="39">
        <v>0</v>
      </c>
      <c r="U12" s="33">
        <v>0</v>
      </c>
      <c r="V12" s="34">
        <v>0</v>
      </c>
      <c r="W12" s="35">
        <v>0</v>
      </c>
      <c r="X12" s="34">
        <v>0</v>
      </c>
      <c r="Y12" s="35">
        <v>0</v>
      </c>
      <c r="Z12" s="34">
        <v>0</v>
      </c>
      <c r="AA12" s="6"/>
    </row>
    <row r="13" spans="1:27" x14ac:dyDescent="0.2">
      <c r="A13" s="41"/>
      <c r="B13" s="38" t="s">
        <v>19</v>
      </c>
      <c r="C13" s="36">
        <v>0</v>
      </c>
      <c r="D13" s="39">
        <v>0</v>
      </c>
      <c r="E13" s="37">
        <v>0</v>
      </c>
      <c r="F13" s="39">
        <v>0</v>
      </c>
      <c r="G13" s="37">
        <v>0</v>
      </c>
      <c r="H13" s="39">
        <v>0</v>
      </c>
      <c r="I13" s="33">
        <v>0</v>
      </c>
      <c r="J13" s="34">
        <v>0</v>
      </c>
      <c r="K13" s="35">
        <v>0</v>
      </c>
      <c r="L13" s="34">
        <v>0</v>
      </c>
      <c r="M13" s="35">
        <v>0</v>
      </c>
      <c r="N13" s="34">
        <v>0</v>
      </c>
      <c r="O13" s="36">
        <v>0</v>
      </c>
      <c r="P13" s="39">
        <v>0</v>
      </c>
      <c r="Q13" s="37">
        <v>0</v>
      </c>
      <c r="R13" s="39">
        <v>0</v>
      </c>
      <c r="S13" s="37">
        <v>0</v>
      </c>
      <c r="T13" s="39">
        <v>0</v>
      </c>
      <c r="U13" s="33">
        <v>0</v>
      </c>
      <c r="V13" s="34">
        <v>0</v>
      </c>
      <c r="W13" s="35">
        <v>0</v>
      </c>
      <c r="X13" s="34">
        <v>0</v>
      </c>
      <c r="Y13" s="35">
        <v>0</v>
      </c>
      <c r="Z13" s="34">
        <v>0</v>
      </c>
      <c r="AA13" s="6"/>
    </row>
    <row r="14" spans="1:27" x14ac:dyDescent="0.2">
      <c r="A14" s="28"/>
      <c r="B14" s="38" t="s">
        <v>20</v>
      </c>
      <c r="C14" s="36">
        <v>0</v>
      </c>
      <c r="D14" s="39">
        <v>0</v>
      </c>
      <c r="E14" s="37">
        <v>0</v>
      </c>
      <c r="F14" s="39">
        <v>0</v>
      </c>
      <c r="G14" s="37">
        <v>0</v>
      </c>
      <c r="H14" s="39">
        <v>0</v>
      </c>
      <c r="I14" s="33">
        <v>0</v>
      </c>
      <c r="J14" s="34">
        <v>0</v>
      </c>
      <c r="K14" s="35">
        <v>0</v>
      </c>
      <c r="L14" s="34">
        <v>0</v>
      </c>
      <c r="M14" s="35">
        <v>0</v>
      </c>
      <c r="N14" s="34">
        <v>0</v>
      </c>
      <c r="O14" s="36">
        <v>0</v>
      </c>
      <c r="P14" s="39">
        <v>0</v>
      </c>
      <c r="Q14" s="37">
        <v>0</v>
      </c>
      <c r="R14" s="39">
        <v>0</v>
      </c>
      <c r="S14" s="37">
        <v>0</v>
      </c>
      <c r="T14" s="39">
        <v>0</v>
      </c>
      <c r="U14" s="33">
        <v>0</v>
      </c>
      <c r="V14" s="34">
        <v>0</v>
      </c>
      <c r="W14" s="35">
        <v>0</v>
      </c>
      <c r="X14" s="34">
        <v>0</v>
      </c>
      <c r="Y14" s="35">
        <v>0</v>
      </c>
      <c r="Z14" s="34">
        <v>0</v>
      </c>
      <c r="AA14" s="6"/>
    </row>
    <row r="15" spans="1:27" x14ac:dyDescent="0.2">
      <c r="A15" s="41"/>
      <c r="B15" s="38" t="s">
        <v>21</v>
      </c>
      <c r="C15" s="36">
        <v>0</v>
      </c>
      <c r="D15" s="39">
        <v>0</v>
      </c>
      <c r="E15" s="37">
        <v>0</v>
      </c>
      <c r="F15" s="39">
        <v>0</v>
      </c>
      <c r="G15" s="37">
        <v>0</v>
      </c>
      <c r="H15" s="39">
        <v>0</v>
      </c>
      <c r="I15" s="33">
        <v>0</v>
      </c>
      <c r="J15" s="34">
        <v>0</v>
      </c>
      <c r="K15" s="35">
        <v>0</v>
      </c>
      <c r="L15" s="34">
        <v>0</v>
      </c>
      <c r="M15" s="35">
        <v>0</v>
      </c>
      <c r="N15" s="34">
        <v>0</v>
      </c>
      <c r="O15" s="36">
        <v>0</v>
      </c>
      <c r="P15" s="39">
        <v>0</v>
      </c>
      <c r="Q15" s="37">
        <v>0</v>
      </c>
      <c r="R15" s="39">
        <v>0</v>
      </c>
      <c r="S15" s="37">
        <v>0</v>
      </c>
      <c r="T15" s="39">
        <v>0</v>
      </c>
      <c r="U15" s="33">
        <v>0</v>
      </c>
      <c r="V15" s="34">
        <v>0</v>
      </c>
      <c r="W15" s="35">
        <v>0</v>
      </c>
      <c r="X15" s="34">
        <v>0</v>
      </c>
      <c r="Y15" s="35">
        <v>0</v>
      </c>
      <c r="Z15" s="34">
        <v>0</v>
      </c>
      <c r="AA15" s="6"/>
    </row>
    <row r="16" spans="1:27" x14ac:dyDescent="0.2">
      <c r="A16" s="28"/>
      <c r="B16" s="38" t="s">
        <v>22</v>
      </c>
      <c r="C16" s="36">
        <v>0</v>
      </c>
      <c r="D16" s="39">
        <v>0</v>
      </c>
      <c r="E16" s="37">
        <v>0</v>
      </c>
      <c r="F16" s="39">
        <v>0</v>
      </c>
      <c r="G16" s="37">
        <v>0</v>
      </c>
      <c r="H16" s="39">
        <v>0</v>
      </c>
      <c r="I16" s="33">
        <v>0</v>
      </c>
      <c r="J16" s="34">
        <v>0</v>
      </c>
      <c r="K16" s="35">
        <v>0</v>
      </c>
      <c r="L16" s="34">
        <v>0</v>
      </c>
      <c r="M16" s="35">
        <v>0</v>
      </c>
      <c r="N16" s="34">
        <v>0</v>
      </c>
      <c r="O16" s="36">
        <v>0</v>
      </c>
      <c r="P16" s="39">
        <v>0</v>
      </c>
      <c r="Q16" s="37">
        <v>0</v>
      </c>
      <c r="R16" s="39">
        <v>0</v>
      </c>
      <c r="S16" s="37">
        <v>0</v>
      </c>
      <c r="T16" s="39">
        <v>0</v>
      </c>
      <c r="U16" s="33">
        <v>0</v>
      </c>
      <c r="V16" s="34">
        <v>0</v>
      </c>
      <c r="W16" s="35">
        <v>0</v>
      </c>
      <c r="X16" s="34">
        <v>0</v>
      </c>
      <c r="Y16" s="35">
        <v>0</v>
      </c>
      <c r="Z16" s="34">
        <v>0</v>
      </c>
      <c r="AA16" s="6"/>
    </row>
    <row r="17" spans="1:27" x14ac:dyDescent="0.2">
      <c r="A17" s="28"/>
      <c r="B17" s="38" t="s">
        <v>23</v>
      </c>
      <c r="C17" s="36">
        <v>0</v>
      </c>
      <c r="D17" s="39">
        <v>0</v>
      </c>
      <c r="E17" s="37">
        <v>0</v>
      </c>
      <c r="F17" s="39">
        <v>0</v>
      </c>
      <c r="G17" s="37">
        <v>0</v>
      </c>
      <c r="H17" s="39">
        <v>0</v>
      </c>
      <c r="I17" s="33">
        <v>0</v>
      </c>
      <c r="J17" s="34">
        <v>0</v>
      </c>
      <c r="K17" s="35">
        <v>0</v>
      </c>
      <c r="L17" s="34">
        <v>0</v>
      </c>
      <c r="M17" s="35">
        <v>0</v>
      </c>
      <c r="N17" s="34">
        <v>0</v>
      </c>
      <c r="O17" s="36">
        <v>0</v>
      </c>
      <c r="P17" s="39">
        <v>0</v>
      </c>
      <c r="Q17" s="37">
        <v>0</v>
      </c>
      <c r="R17" s="39">
        <v>0</v>
      </c>
      <c r="S17" s="37">
        <v>0</v>
      </c>
      <c r="T17" s="39">
        <v>0</v>
      </c>
      <c r="U17" s="33">
        <v>0</v>
      </c>
      <c r="V17" s="34">
        <v>0</v>
      </c>
      <c r="W17" s="35">
        <v>0</v>
      </c>
      <c r="X17" s="34">
        <v>0</v>
      </c>
      <c r="Y17" s="35">
        <v>0</v>
      </c>
      <c r="Z17" s="34">
        <v>0</v>
      </c>
      <c r="AA17" s="6"/>
    </row>
    <row r="18" spans="1:27" x14ac:dyDescent="0.2">
      <c r="A18" s="28"/>
      <c r="B18" s="38" t="s">
        <v>24</v>
      </c>
      <c r="C18" s="36">
        <v>0</v>
      </c>
      <c r="D18" s="39">
        <v>0</v>
      </c>
      <c r="E18" s="37">
        <v>0</v>
      </c>
      <c r="F18" s="39">
        <v>0</v>
      </c>
      <c r="G18" s="37">
        <v>0</v>
      </c>
      <c r="H18" s="39">
        <v>0</v>
      </c>
      <c r="I18" s="33">
        <v>0</v>
      </c>
      <c r="J18" s="34">
        <v>0</v>
      </c>
      <c r="K18" s="35">
        <v>0</v>
      </c>
      <c r="L18" s="34">
        <v>0</v>
      </c>
      <c r="M18" s="35">
        <v>0</v>
      </c>
      <c r="N18" s="34">
        <v>0</v>
      </c>
      <c r="O18" s="36">
        <v>0</v>
      </c>
      <c r="P18" s="39">
        <v>0</v>
      </c>
      <c r="Q18" s="37">
        <v>0</v>
      </c>
      <c r="R18" s="39">
        <v>0</v>
      </c>
      <c r="S18" s="37">
        <v>0</v>
      </c>
      <c r="T18" s="39">
        <v>0</v>
      </c>
      <c r="U18" s="33">
        <v>0</v>
      </c>
      <c r="V18" s="34">
        <v>0</v>
      </c>
      <c r="W18" s="35">
        <v>0</v>
      </c>
      <c r="X18" s="34">
        <v>0</v>
      </c>
      <c r="Y18" s="35">
        <v>0</v>
      </c>
      <c r="Z18" s="34">
        <v>0</v>
      </c>
      <c r="AA18" s="6"/>
    </row>
    <row r="19" spans="1:27" x14ac:dyDescent="0.2">
      <c r="A19" s="41"/>
      <c r="B19" s="38" t="s">
        <v>25</v>
      </c>
      <c r="C19" s="36">
        <v>0</v>
      </c>
      <c r="D19" s="39">
        <v>0</v>
      </c>
      <c r="E19" s="37">
        <v>0</v>
      </c>
      <c r="F19" s="39">
        <v>0</v>
      </c>
      <c r="G19" s="37">
        <v>0</v>
      </c>
      <c r="H19" s="39">
        <v>0</v>
      </c>
      <c r="I19" s="33">
        <v>0</v>
      </c>
      <c r="J19" s="34">
        <v>0</v>
      </c>
      <c r="K19" s="35">
        <v>0</v>
      </c>
      <c r="L19" s="34">
        <v>0</v>
      </c>
      <c r="M19" s="35">
        <v>0</v>
      </c>
      <c r="N19" s="34">
        <v>0</v>
      </c>
      <c r="O19" s="36">
        <v>0</v>
      </c>
      <c r="P19" s="39">
        <v>0</v>
      </c>
      <c r="Q19" s="37">
        <v>0</v>
      </c>
      <c r="R19" s="39">
        <v>0</v>
      </c>
      <c r="S19" s="37">
        <v>0</v>
      </c>
      <c r="T19" s="39">
        <v>0</v>
      </c>
      <c r="U19" s="33">
        <v>0</v>
      </c>
      <c r="V19" s="34">
        <v>0</v>
      </c>
      <c r="W19" s="35">
        <v>0</v>
      </c>
      <c r="X19" s="34">
        <v>0</v>
      </c>
      <c r="Y19" s="35">
        <v>0</v>
      </c>
      <c r="Z19" s="34">
        <v>0</v>
      </c>
      <c r="AA19" s="6"/>
    </row>
    <row r="20" spans="1:27" x14ac:dyDescent="0.2">
      <c r="A20" s="28"/>
      <c r="B20" s="38" t="s">
        <v>26</v>
      </c>
      <c r="C20" s="36">
        <v>0</v>
      </c>
      <c r="D20" s="39">
        <v>0</v>
      </c>
      <c r="E20" s="37">
        <v>0</v>
      </c>
      <c r="F20" s="39">
        <v>0</v>
      </c>
      <c r="G20" s="37">
        <v>0</v>
      </c>
      <c r="H20" s="39">
        <v>0</v>
      </c>
      <c r="I20" s="33">
        <v>0</v>
      </c>
      <c r="J20" s="34">
        <v>0</v>
      </c>
      <c r="K20" s="35">
        <v>0</v>
      </c>
      <c r="L20" s="34">
        <v>0</v>
      </c>
      <c r="M20" s="35">
        <v>0</v>
      </c>
      <c r="N20" s="34">
        <v>0</v>
      </c>
      <c r="O20" s="36">
        <v>0</v>
      </c>
      <c r="P20" s="39">
        <v>0</v>
      </c>
      <c r="Q20" s="37">
        <v>0</v>
      </c>
      <c r="R20" s="39">
        <v>0</v>
      </c>
      <c r="S20" s="37">
        <v>0</v>
      </c>
      <c r="T20" s="39">
        <v>0</v>
      </c>
      <c r="U20" s="33">
        <v>0</v>
      </c>
      <c r="V20" s="34">
        <v>0</v>
      </c>
      <c r="W20" s="35">
        <v>0</v>
      </c>
      <c r="X20" s="34">
        <v>0</v>
      </c>
      <c r="Y20" s="35">
        <v>0</v>
      </c>
      <c r="Z20" s="34">
        <v>0</v>
      </c>
      <c r="AA20" s="6"/>
    </row>
    <row r="21" spans="1:27" x14ac:dyDescent="0.2">
      <c r="A21" s="28"/>
      <c r="B21" s="38" t="s">
        <v>27</v>
      </c>
      <c r="C21" s="36">
        <v>0</v>
      </c>
      <c r="D21" s="39">
        <v>0</v>
      </c>
      <c r="E21" s="37">
        <v>0</v>
      </c>
      <c r="F21" s="39">
        <v>0</v>
      </c>
      <c r="G21" s="37">
        <v>0</v>
      </c>
      <c r="H21" s="39">
        <v>0</v>
      </c>
      <c r="I21" s="33">
        <v>0</v>
      </c>
      <c r="J21" s="34">
        <v>0</v>
      </c>
      <c r="K21" s="35">
        <v>0</v>
      </c>
      <c r="L21" s="34">
        <v>0</v>
      </c>
      <c r="M21" s="35">
        <v>0</v>
      </c>
      <c r="N21" s="34">
        <v>0</v>
      </c>
      <c r="O21" s="36">
        <v>0</v>
      </c>
      <c r="P21" s="39">
        <v>0</v>
      </c>
      <c r="Q21" s="37">
        <v>0</v>
      </c>
      <c r="R21" s="39">
        <v>0</v>
      </c>
      <c r="S21" s="37">
        <v>0</v>
      </c>
      <c r="T21" s="39">
        <v>0</v>
      </c>
      <c r="U21" s="33">
        <v>0</v>
      </c>
      <c r="V21" s="34">
        <v>0</v>
      </c>
      <c r="W21" s="35">
        <v>0</v>
      </c>
      <c r="X21" s="34">
        <v>0</v>
      </c>
      <c r="Y21" s="35">
        <v>0</v>
      </c>
      <c r="Z21" s="34">
        <v>0</v>
      </c>
      <c r="AA21" s="6"/>
    </row>
    <row r="22" spans="1:27" x14ac:dyDescent="0.2">
      <c r="A22" s="28"/>
      <c r="B22" s="38" t="s">
        <v>28</v>
      </c>
      <c r="C22" s="36">
        <v>0</v>
      </c>
      <c r="D22" s="39">
        <v>0</v>
      </c>
      <c r="E22" s="37">
        <v>0</v>
      </c>
      <c r="F22" s="39">
        <v>0</v>
      </c>
      <c r="G22" s="37">
        <v>0</v>
      </c>
      <c r="H22" s="39">
        <v>0</v>
      </c>
      <c r="I22" s="33">
        <v>0</v>
      </c>
      <c r="J22" s="34">
        <v>0</v>
      </c>
      <c r="K22" s="35">
        <v>0</v>
      </c>
      <c r="L22" s="34">
        <v>0</v>
      </c>
      <c r="M22" s="35">
        <v>0</v>
      </c>
      <c r="N22" s="34">
        <v>0</v>
      </c>
      <c r="O22" s="36">
        <v>0</v>
      </c>
      <c r="P22" s="39">
        <v>0</v>
      </c>
      <c r="Q22" s="37">
        <v>0</v>
      </c>
      <c r="R22" s="39">
        <v>0</v>
      </c>
      <c r="S22" s="37">
        <v>0</v>
      </c>
      <c r="T22" s="39">
        <v>0</v>
      </c>
      <c r="U22" s="33">
        <v>0</v>
      </c>
      <c r="V22" s="34">
        <v>0</v>
      </c>
      <c r="W22" s="35">
        <v>0</v>
      </c>
      <c r="X22" s="34">
        <v>0</v>
      </c>
      <c r="Y22" s="35">
        <v>0</v>
      </c>
      <c r="Z22" s="34">
        <v>0</v>
      </c>
      <c r="AA22" s="6"/>
    </row>
    <row r="23" spans="1:27" x14ac:dyDescent="0.2">
      <c r="A23" s="42"/>
      <c r="B23" s="43" t="s">
        <v>29</v>
      </c>
      <c r="C23" s="44">
        <v>4002</v>
      </c>
      <c r="D23" s="45">
        <v>1</v>
      </c>
      <c r="E23" s="44">
        <v>4353</v>
      </c>
      <c r="F23" s="45">
        <v>1</v>
      </c>
      <c r="G23" s="44">
        <v>442379</v>
      </c>
      <c r="H23" s="45">
        <v>1</v>
      </c>
      <c r="I23" s="46">
        <v>5039</v>
      </c>
      <c r="J23" s="47">
        <v>1</v>
      </c>
      <c r="K23" s="48">
        <v>4134</v>
      </c>
      <c r="L23" s="47">
        <v>1</v>
      </c>
      <c r="M23" s="48">
        <v>427962</v>
      </c>
      <c r="N23" s="47">
        <v>1</v>
      </c>
      <c r="O23" s="44">
        <v>5255</v>
      </c>
      <c r="P23" s="45">
        <v>1</v>
      </c>
      <c r="Q23" s="49">
        <v>5728</v>
      </c>
      <c r="R23" s="45">
        <v>1</v>
      </c>
      <c r="S23" s="49">
        <v>450302</v>
      </c>
      <c r="T23" s="45">
        <v>1</v>
      </c>
      <c r="U23" s="46">
        <v>4209</v>
      </c>
      <c r="V23" s="47">
        <v>1</v>
      </c>
      <c r="W23" s="48">
        <v>4544</v>
      </c>
      <c r="X23" s="47">
        <v>1</v>
      </c>
      <c r="Y23" s="48">
        <v>454489</v>
      </c>
      <c r="Z23" s="47">
        <v>1</v>
      </c>
      <c r="AA23" s="6"/>
    </row>
    <row r="24" spans="1:27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  <c r="AA24" s="6"/>
    </row>
    <row r="25" spans="1:27" x14ac:dyDescent="0.2">
      <c r="A25" s="10"/>
      <c r="B25" s="29" t="s">
        <v>30</v>
      </c>
      <c r="C25" s="53">
        <v>4002</v>
      </c>
      <c r="D25" s="31">
        <v>1</v>
      </c>
      <c r="E25" s="32">
        <v>4353</v>
      </c>
      <c r="F25" s="31">
        <v>1</v>
      </c>
      <c r="G25" s="32">
        <v>442379</v>
      </c>
      <c r="H25" s="31">
        <v>1</v>
      </c>
      <c r="I25" s="54">
        <v>5039</v>
      </c>
      <c r="J25" s="55">
        <v>1</v>
      </c>
      <c r="K25" s="56">
        <v>4134</v>
      </c>
      <c r="L25" s="55">
        <v>1</v>
      </c>
      <c r="M25" s="56">
        <v>427962</v>
      </c>
      <c r="N25" s="57">
        <v>1</v>
      </c>
      <c r="O25" s="53">
        <v>5255</v>
      </c>
      <c r="P25" s="31">
        <v>1</v>
      </c>
      <c r="Q25" s="32">
        <v>5728</v>
      </c>
      <c r="R25" s="31">
        <v>1</v>
      </c>
      <c r="S25" s="32">
        <v>450302</v>
      </c>
      <c r="T25" s="58">
        <v>1</v>
      </c>
      <c r="U25" s="54">
        <v>4209</v>
      </c>
      <c r="V25" s="55">
        <v>1</v>
      </c>
      <c r="W25" s="56">
        <v>4544</v>
      </c>
      <c r="X25" s="55">
        <v>1</v>
      </c>
      <c r="Y25" s="56">
        <v>454489</v>
      </c>
      <c r="Z25" s="57">
        <v>1</v>
      </c>
      <c r="AA25" s="6"/>
    </row>
    <row r="26" spans="1:27" x14ac:dyDescent="0.2">
      <c r="A26" s="10"/>
      <c r="B26" s="38" t="s">
        <v>31</v>
      </c>
      <c r="C26" s="59">
        <v>0</v>
      </c>
      <c r="D26" s="39">
        <v>0</v>
      </c>
      <c r="E26" s="37">
        <v>0</v>
      </c>
      <c r="F26" s="39">
        <v>0</v>
      </c>
      <c r="G26" s="37">
        <v>0</v>
      </c>
      <c r="H26" s="39">
        <v>0</v>
      </c>
      <c r="I26" s="33">
        <v>0</v>
      </c>
      <c r="J26" s="34">
        <v>0</v>
      </c>
      <c r="K26" s="35">
        <v>0</v>
      </c>
      <c r="L26" s="34">
        <v>0</v>
      </c>
      <c r="M26" s="35">
        <v>0</v>
      </c>
      <c r="N26" s="60">
        <v>0</v>
      </c>
      <c r="O26" s="59">
        <v>0</v>
      </c>
      <c r="P26" s="39">
        <v>0</v>
      </c>
      <c r="Q26" s="37">
        <v>0</v>
      </c>
      <c r="R26" s="39">
        <v>0</v>
      </c>
      <c r="S26" s="37">
        <v>0</v>
      </c>
      <c r="T26" s="61">
        <v>0</v>
      </c>
      <c r="U26" s="33">
        <v>0</v>
      </c>
      <c r="V26" s="34">
        <v>0</v>
      </c>
      <c r="W26" s="35">
        <v>0</v>
      </c>
      <c r="X26" s="34">
        <v>0</v>
      </c>
      <c r="Y26" s="35">
        <v>0</v>
      </c>
      <c r="Z26" s="60">
        <v>0</v>
      </c>
      <c r="AA26" s="6"/>
    </row>
    <row r="27" spans="1:27" x14ac:dyDescent="0.2">
      <c r="A27" s="10"/>
      <c r="B27" s="43" t="s">
        <v>29</v>
      </c>
      <c r="C27" s="62">
        <v>4002</v>
      </c>
      <c r="D27" s="45">
        <v>1</v>
      </c>
      <c r="E27" s="62">
        <v>4353</v>
      </c>
      <c r="F27" s="45">
        <v>1</v>
      </c>
      <c r="G27" s="49">
        <v>442379</v>
      </c>
      <c r="H27" s="45">
        <v>1</v>
      </c>
      <c r="I27" s="46">
        <v>5039</v>
      </c>
      <c r="J27" s="47">
        <v>1</v>
      </c>
      <c r="K27" s="48">
        <v>4134</v>
      </c>
      <c r="L27" s="47">
        <v>1</v>
      </c>
      <c r="M27" s="63">
        <v>427962</v>
      </c>
      <c r="N27" s="64">
        <v>1</v>
      </c>
      <c r="O27" s="62">
        <v>5255</v>
      </c>
      <c r="P27" s="45">
        <v>1</v>
      </c>
      <c r="Q27" s="49">
        <v>5728</v>
      </c>
      <c r="R27" s="65">
        <v>1</v>
      </c>
      <c r="S27" s="49">
        <v>450302</v>
      </c>
      <c r="T27" s="66">
        <v>1</v>
      </c>
      <c r="U27" s="46">
        <v>4209</v>
      </c>
      <c r="V27" s="47">
        <v>1</v>
      </c>
      <c r="W27" s="48">
        <v>4544</v>
      </c>
      <c r="X27" s="47">
        <v>1</v>
      </c>
      <c r="Y27" s="48">
        <v>454489</v>
      </c>
      <c r="Z27" s="64">
        <v>1</v>
      </c>
      <c r="AA27" s="6"/>
    </row>
    <row r="28" spans="1:27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  <c r="AA28" s="6"/>
    </row>
    <row r="29" spans="1:27" x14ac:dyDescent="0.2">
      <c r="A29" s="10"/>
      <c r="B29" s="29" t="s">
        <v>32</v>
      </c>
      <c r="C29" s="53">
        <v>4002</v>
      </c>
      <c r="D29" s="31">
        <v>1</v>
      </c>
      <c r="E29" s="32">
        <v>4353</v>
      </c>
      <c r="F29" s="31">
        <v>1</v>
      </c>
      <c r="G29" s="32">
        <v>442379</v>
      </c>
      <c r="H29" s="31">
        <v>1</v>
      </c>
      <c r="I29" s="54">
        <v>5039</v>
      </c>
      <c r="J29" s="55">
        <v>1</v>
      </c>
      <c r="K29" s="56">
        <v>4134</v>
      </c>
      <c r="L29" s="55">
        <v>1</v>
      </c>
      <c r="M29" s="56">
        <v>427962</v>
      </c>
      <c r="N29" s="57">
        <v>1</v>
      </c>
      <c r="O29" s="53">
        <v>5255</v>
      </c>
      <c r="P29" s="31">
        <v>1</v>
      </c>
      <c r="Q29" s="32">
        <v>5728</v>
      </c>
      <c r="R29" s="31">
        <v>1</v>
      </c>
      <c r="S29" s="32">
        <v>450302</v>
      </c>
      <c r="T29" s="58">
        <v>1</v>
      </c>
      <c r="U29" s="54">
        <v>4209</v>
      </c>
      <c r="V29" s="55">
        <v>1</v>
      </c>
      <c r="W29" s="56">
        <v>4544</v>
      </c>
      <c r="X29" s="55">
        <v>1</v>
      </c>
      <c r="Y29" s="56">
        <v>454489</v>
      </c>
      <c r="Z29" s="57">
        <v>1</v>
      </c>
      <c r="AA29" s="6"/>
    </row>
    <row r="30" spans="1:27" x14ac:dyDescent="0.2">
      <c r="A30" s="10"/>
      <c r="B30" s="38" t="s">
        <v>33</v>
      </c>
      <c r="C30" s="59">
        <v>0</v>
      </c>
      <c r="D30" s="39">
        <v>0</v>
      </c>
      <c r="E30" s="37">
        <v>0</v>
      </c>
      <c r="F30" s="39">
        <v>0</v>
      </c>
      <c r="G30" s="37">
        <v>0</v>
      </c>
      <c r="H30" s="39">
        <v>0</v>
      </c>
      <c r="I30" s="33">
        <v>0</v>
      </c>
      <c r="J30" s="34">
        <v>0</v>
      </c>
      <c r="K30" s="35">
        <v>0</v>
      </c>
      <c r="L30" s="34">
        <v>0</v>
      </c>
      <c r="M30" s="35">
        <v>0</v>
      </c>
      <c r="N30" s="60">
        <v>0</v>
      </c>
      <c r="O30" s="59">
        <v>0</v>
      </c>
      <c r="P30" s="39">
        <v>0</v>
      </c>
      <c r="Q30" s="37">
        <v>0</v>
      </c>
      <c r="R30" s="39">
        <v>0</v>
      </c>
      <c r="S30" s="37">
        <v>0</v>
      </c>
      <c r="T30" s="61">
        <v>0</v>
      </c>
      <c r="U30" s="33">
        <v>0</v>
      </c>
      <c r="V30" s="34">
        <v>0</v>
      </c>
      <c r="W30" s="35">
        <v>0</v>
      </c>
      <c r="X30" s="34">
        <v>0</v>
      </c>
      <c r="Y30" s="35">
        <v>0</v>
      </c>
      <c r="Z30" s="60">
        <v>0</v>
      </c>
      <c r="AA30" s="6"/>
    </row>
    <row r="31" spans="1:27" x14ac:dyDescent="0.2">
      <c r="A31" s="10"/>
      <c r="B31" s="43" t="s">
        <v>29</v>
      </c>
      <c r="C31" s="62">
        <v>4002</v>
      </c>
      <c r="D31" s="45">
        <v>1</v>
      </c>
      <c r="E31" s="62">
        <v>4353</v>
      </c>
      <c r="F31" s="45">
        <v>1</v>
      </c>
      <c r="G31" s="62">
        <v>442379</v>
      </c>
      <c r="H31" s="45">
        <v>1</v>
      </c>
      <c r="I31" s="46">
        <v>5039</v>
      </c>
      <c r="J31" s="47">
        <v>1</v>
      </c>
      <c r="K31" s="48">
        <v>4134</v>
      </c>
      <c r="L31" s="47">
        <v>1</v>
      </c>
      <c r="M31" s="48">
        <v>427962</v>
      </c>
      <c r="N31" s="64">
        <v>1</v>
      </c>
      <c r="O31" s="62">
        <v>5255</v>
      </c>
      <c r="P31" s="45">
        <v>1</v>
      </c>
      <c r="Q31" s="49">
        <v>5728</v>
      </c>
      <c r="R31" s="45">
        <v>1</v>
      </c>
      <c r="S31" s="49">
        <v>450302</v>
      </c>
      <c r="T31" s="66">
        <v>1</v>
      </c>
      <c r="U31" s="46">
        <v>4209</v>
      </c>
      <c r="V31" s="47">
        <v>1</v>
      </c>
      <c r="W31" s="48">
        <v>4544</v>
      </c>
      <c r="X31" s="47">
        <v>1</v>
      </c>
      <c r="Y31" s="48">
        <v>454489</v>
      </c>
      <c r="Z31" s="64">
        <v>1</v>
      </c>
      <c r="AA31" s="6"/>
    </row>
    <row r="32" spans="1:27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5.75" x14ac:dyDescent="0.25">
      <c r="A33" s="15"/>
      <c r="B33" s="67" t="s">
        <v>34</v>
      </c>
      <c r="C33" s="68" t="s">
        <v>4</v>
      </c>
      <c r="D33" s="69"/>
      <c r="E33" s="69"/>
      <c r="F33" s="69"/>
      <c r="G33" s="69"/>
      <c r="H33" s="70"/>
      <c r="I33" s="68" t="s">
        <v>35</v>
      </c>
      <c r="J33" s="69"/>
      <c r="K33" s="69"/>
      <c r="L33" s="69"/>
      <c r="M33" s="69"/>
      <c r="N33" s="70"/>
      <c r="O33" s="68" t="s">
        <v>36</v>
      </c>
      <c r="P33" s="69"/>
      <c r="Q33" s="69"/>
      <c r="R33" s="69"/>
      <c r="S33" s="69"/>
      <c r="T33" s="70"/>
      <c r="U33" s="68" t="s">
        <v>37</v>
      </c>
      <c r="V33" s="69"/>
      <c r="W33" s="69"/>
      <c r="X33" s="69"/>
      <c r="Y33" s="69"/>
      <c r="Z33" s="70"/>
      <c r="AA33" s="23"/>
    </row>
    <row r="34" spans="1:27" ht="23.25" x14ac:dyDescent="0.2">
      <c r="A34" s="15"/>
      <c r="B34" s="16" t="str">
        <f>+B6</f>
        <v>2024</v>
      </c>
      <c r="C34" s="17" t="s">
        <v>41</v>
      </c>
      <c r="D34" s="18"/>
      <c r="E34" s="19" t="s">
        <v>42</v>
      </c>
      <c r="F34" s="19"/>
      <c r="G34" s="21" t="s">
        <v>11</v>
      </c>
      <c r="H34" s="22"/>
      <c r="I34" s="17" t="s">
        <v>41</v>
      </c>
      <c r="J34" s="18"/>
      <c r="K34" s="19" t="s">
        <v>42</v>
      </c>
      <c r="L34" s="20"/>
      <c r="M34" s="21" t="s">
        <v>11</v>
      </c>
      <c r="N34" s="22"/>
      <c r="O34" s="17" t="s">
        <v>41</v>
      </c>
      <c r="P34" s="18"/>
      <c r="Q34" s="19" t="s">
        <v>42</v>
      </c>
      <c r="R34" s="20"/>
      <c r="S34" s="21" t="s">
        <v>11</v>
      </c>
      <c r="T34" s="22"/>
      <c r="U34" s="17" t="s">
        <v>9</v>
      </c>
      <c r="V34" s="18"/>
      <c r="W34" s="19" t="s">
        <v>10</v>
      </c>
      <c r="X34" s="20"/>
      <c r="Y34" s="21" t="s">
        <v>11</v>
      </c>
      <c r="Z34" s="22"/>
      <c r="AA34" s="23"/>
    </row>
    <row r="35" spans="1:27" ht="30" x14ac:dyDescent="0.2">
      <c r="A35" s="15"/>
      <c r="B35" s="24"/>
      <c r="C35" s="25" t="s">
        <v>12</v>
      </c>
      <c r="D35" s="26" t="s">
        <v>13</v>
      </c>
      <c r="E35" s="26" t="s">
        <v>12</v>
      </c>
      <c r="F35" s="26" t="s">
        <v>13</v>
      </c>
      <c r="G35" s="26" t="s">
        <v>12</v>
      </c>
      <c r="H35" s="27" t="s">
        <v>13</v>
      </c>
      <c r="I35" s="25" t="s">
        <v>12</v>
      </c>
      <c r="J35" s="26" t="s">
        <v>13</v>
      </c>
      <c r="K35" s="26" t="s">
        <v>12</v>
      </c>
      <c r="L35" s="26" t="s">
        <v>13</v>
      </c>
      <c r="M35" s="26" t="s">
        <v>12</v>
      </c>
      <c r="N35" s="27" t="s">
        <v>13</v>
      </c>
      <c r="O35" s="25" t="s">
        <v>12</v>
      </c>
      <c r="P35" s="26" t="s">
        <v>13</v>
      </c>
      <c r="Q35" s="26" t="s">
        <v>12</v>
      </c>
      <c r="R35" s="26" t="s">
        <v>13</v>
      </c>
      <c r="S35" s="26" t="s">
        <v>12</v>
      </c>
      <c r="T35" s="27" t="s">
        <v>13</v>
      </c>
      <c r="U35" s="25" t="s">
        <v>12</v>
      </c>
      <c r="V35" s="26" t="s">
        <v>13</v>
      </c>
      <c r="W35" s="26" t="s">
        <v>12</v>
      </c>
      <c r="X35" s="26" t="s">
        <v>13</v>
      </c>
      <c r="Y35" s="26" t="s">
        <v>12</v>
      </c>
      <c r="Z35" s="27" t="s">
        <v>13</v>
      </c>
      <c r="AA35" s="23"/>
    </row>
    <row r="36" spans="1:27" x14ac:dyDescent="0.2">
      <c r="A36" s="10"/>
      <c r="B36" s="29" t="s">
        <v>14</v>
      </c>
      <c r="C36" s="71">
        <v>460</v>
      </c>
      <c r="D36" s="31">
        <v>0.11494252873563218</v>
      </c>
      <c r="E36" s="72">
        <v>460</v>
      </c>
      <c r="F36" s="31">
        <v>0.10567424764530209</v>
      </c>
      <c r="G36" s="72">
        <v>25884</v>
      </c>
      <c r="H36" s="58">
        <v>5.8510914849032168E-2</v>
      </c>
      <c r="I36" s="73">
        <v>1020</v>
      </c>
      <c r="J36" s="55">
        <v>0.11281937838734653</v>
      </c>
      <c r="K36" s="74">
        <v>1020</v>
      </c>
      <c r="L36" s="55">
        <v>0.12018381053375751</v>
      </c>
      <c r="M36" s="74">
        <v>29598</v>
      </c>
      <c r="N36" s="57">
        <v>6.9160346012029111E-2</v>
      </c>
      <c r="O36" s="75">
        <v>1578</v>
      </c>
      <c r="P36" s="31">
        <v>0.11038052602126469</v>
      </c>
      <c r="Q36" s="72">
        <v>1578</v>
      </c>
      <c r="R36" s="31">
        <v>0.11100949701020049</v>
      </c>
      <c r="S36" s="72">
        <v>27050</v>
      </c>
      <c r="T36" s="58">
        <v>6.0070796931836853E-2</v>
      </c>
      <c r="U36" s="73">
        <f>IF(U$23=0,"",U8+O36)</f>
        <v>2159</v>
      </c>
      <c r="V36" s="55">
        <f>IFERROR(U36/U$51,"")</f>
        <v>0.11667116995406647</v>
      </c>
      <c r="W36" s="74">
        <f>IF(W$23=0,"",W8+Q36)</f>
        <v>2159</v>
      </c>
      <c r="X36" s="55">
        <f>IFERROR(W36/W$51,"")</f>
        <v>0.11509142278373048</v>
      </c>
      <c r="Y36" s="74">
        <f>Y8</f>
        <v>13876</v>
      </c>
      <c r="Z36" s="57">
        <f>IFERROR(Y36/Y$51,"")</f>
        <v>3.053099194920009E-2</v>
      </c>
      <c r="AA36" s="6"/>
    </row>
    <row r="37" spans="1:27" x14ac:dyDescent="0.2">
      <c r="A37" s="10"/>
      <c r="B37" s="38" t="s">
        <v>15</v>
      </c>
      <c r="C37" s="76">
        <v>3542</v>
      </c>
      <c r="D37" s="39">
        <v>0.88505747126436785</v>
      </c>
      <c r="E37" s="77">
        <v>3893</v>
      </c>
      <c r="F37" s="39">
        <v>0.89432575235469791</v>
      </c>
      <c r="G37" s="77">
        <v>416495</v>
      </c>
      <c r="H37" s="61">
        <v>0.94148908515096785</v>
      </c>
      <c r="I37" s="78">
        <v>8021</v>
      </c>
      <c r="J37" s="34">
        <v>0.88718062161265343</v>
      </c>
      <c r="K37" s="79">
        <v>7467</v>
      </c>
      <c r="L37" s="34">
        <v>0.87981618946624252</v>
      </c>
      <c r="M37" s="79">
        <v>398364</v>
      </c>
      <c r="N37" s="60">
        <v>0.93083965398797086</v>
      </c>
      <c r="O37" s="80">
        <v>12718</v>
      </c>
      <c r="P37" s="39">
        <v>0.88961947397873531</v>
      </c>
      <c r="Q37" s="77">
        <v>12637</v>
      </c>
      <c r="R37" s="39">
        <v>0.88899050298979954</v>
      </c>
      <c r="S37" s="77">
        <v>423252</v>
      </c>
      <c r="T37" s="61">
        <v>0.93992920306816319</v>
      </c>
      <c r="U37" s="78">
        <f t="shared" ref="U37:U50" si="0">IF(U$23=0,"",U9+O37)</f>
        <v>16346</v>
      </c>
      <c r="V37" s="34">
        <f t="shared" ref="V37:V51" si="1">IFERROR(U37/U$51,"")</f>
        <v>0.88332883004593354</v>
      </c>
      <c r="W37" s="79">
        <f t="shared" ref="W37:W50" si="2">IF(W$23=0,"",W9+Q37)</f>
        <v>16600</v>
      </c>
      <c r="X37" s="34">
        <f t="shared" ref="X37:X51" si="3">IFERROR(W37/W$51,"")</f>
        <v>0.88490857721626948</v>
      </c>
      <c r="Y37" s="79">
        <f t="shared" ref="Y37:Y50" si="4">Y9</f>
        <v>440613</v>
      </c>
      <c r="Z37" s="60">
        <f t="shared" ref="Z37:Z51" si="5">IFERROR(Y37/Y$51,"")</f>
        <v>0.96946900805079994</v>
      </c>
      <c r="AA37" s="6"/>
    </row>
    <row r="38" spans="1:27" x14ac:dyDescent="0.2">
      <c r="A38" s="10"/>
      <c r="B38" s="38" t="s">
        <v>16</v>
      </c>
      <c r="C38" s="76">
        <v>0</v>
      </c>
      <c r="D38" s="39">
        <v>0</v>
      </c>
      <c r="E38" s="77">
        <v>0</v>
      </c>
      <c r="F38" s="39">
        <v>0</v>
      </c>
      <c r="G38" s="77">
        <v>0</v>
      </c>
      <c r="H38" s="61">
        <v>0</v>
      </c>
      <c r="I38" s="78">
        <v>0</v>
      </c>
      <c r="J38" s="34">
        <v>0</v>
      </c>
      <c r="K38" s="79">
        <v>0</v>
      </c>
      <c r="L38" s="34">
        <v>0</v>
      </c>
      <c r="M38" s="79">
        <v>0</v>
      </c>
      <c r="N38" s="60">
        <v>0</v>
      </c>
      <c r="O38" s="80">
        <v>0</v>
      </c>
      <c r="P38" s="39">
        <v>0</v>
      </c>
      <c r="Q38" s="77">
        <v>0</v>
      </c>
      <c r="R38" s="39">
        <v>0</v>
      </c>
      <c r="S38" s="77">
        <v>0</v>
      </c>
      <c r="T38" s="61">
        <v>0</v>
      </c>
      <c r="U38" s="78">
        <f t="shared" si="0"/>
        <v>0</v>
      </c>
      <c r="V38" s="34">
        <f t="shared" si="1"/>
        <v>0</v>
      </c>
      <c r="W38" s="79">
        <f t="shared" si="2"/>
        <v>0</v>
      </c>
      <c r="X38" s="34">
        <f t="shared" si="3"/>
        <v>0</v>
      </c>
      <c r="Y38" s="79">
        <f t="shared" si="4"/>
        <v>0</v>
      </c>
      <c r="Z38" s="60">
        <f t="shared" si="5"/>
        <v>0</v>
      </c>
      <c r="AA38" s="6"/>
    </row>
    <row r="39" spans="1:27" x14ac:dyDescent="0.2">
      <c r="A39" s="10"/>
      <c r="B39" s="38" t="s">
        <v>17</v>
      </c>
      <c r="C39" s="76">
        <v>0</v>
      </c>
      <c r="D39" s="39">
        <v>0</v>
      </c>
      <c r="E39" s="77">
        <v>0</v>
      </c>
      <c r="F39" s="39">
        <v>0</v>
      </c>
      <c r="G39" s="77">
        <v>0</v>
      </c>
      <c r="H39" s="61">
        <v>0</v>
      </c>
      <c r="I39" s="78">
        <v>0</v>
      </c>
      <c r="J39" s="34">
        <v>0</v>
      </c>
      <c r="K39" s="79">
        <v>0</v>
      </c>
      <c r="L39" s="34">
        <v>0</v>
      </c>
      <c r="M39" s="79">
        <v>0</v>
      </c>
      <c r="N39" s="60">
        <v>0</v>
      </c>
      <c r="O39" s="80">
        <v>0</v>
      </c>
      <c r="P39" s="39">
        <v>0</v>
      </c>
      <c r="Q39" s="77">
        <v>0</v>
      </c>
      <c r="R39" s="39">
        <v>0</v>
      </c>
      <c r="S39" s="77">
        <v>0</v>
      </c>
      <c r="T39" s="61">
        <v>0</v>
      </c>
      <c r="U39" s="78">
        <f t="shared" si="0"/>
        <v>0</v>
      </c>
      <c r="V39" s="34">
        <f t="shared" si="1"/>
        <v>0</v>
      </c>
      <c r="W39" s="79">
        <f t="shared" si="2"/>
        <v>0</v>
      </c>
      <c r="X39" s="34">
        <f t="shared" si="3"/>
        <v>0</v>
      </c>
      <c r="Y39" s="79">
        <f t="shared" si="4"/>
        <v>0</v>
      </c>
      <c r="Z39" s="60">
        <f t="shared" si="5"/>
        <v>0</v>
      </c>
      <c r="AA39" s="6"/>
    </row>
    <row r="40" spans="1:27" x14ac:dyDescent="0.2">
      <c r="A40" s="10"/>
      <c r="B40" s="38" t="s">
        <v>18</v>
      </c>
      <c r="C40" s="76">
        <v>0</v>
      </c>
      <c r="D40" s="39">
        <v>0</v>
      </c>
      <c r="E40" s="77">
        <v>0</v>
      </c>
      <c r="F40" s="39">
        <v>0</v>
      </c>
      <c r="G40" s="77">
        <v>0</v>
      </c>
      <c r="H40" s="61">
        <v>0</v>
      </c>
      <c r="I40" s="78">
        <v>0</v>
      </c>
      <c r="J40" s="34">
        <v>0</v>
      </c>
      <c r="K40" s="79">
        <v>0</v>
      </c>
      <c r="L40" s="34">
        <v>0</v>
      </c>
      <c r="M40" s="79">
        <v>0</v>
      </c>
      <c r="N40" s="60">
        <v>0</v>
      </c>
      <c r="O40" s="80">
        <v>0</v>
      </c>
      <c r="P40" s="39">
        <v>0</v>
      </c>
      <c r="Q40" s="77">
        <v>0</v>
      </c>
      <c r="R40" s="39">
        <v>0</v>
      </c>
      <c r="S40" s="77">
        <v>0</v>
      </c>
      <c r="T40" s="61">
        <v>0</v>
      </c>
      <c r="U40" s="78">
        <f t="shared" si="0"/>
        <v>0</v>
      </c>
      <c r="V40" s="34">
        <f t="shared" si="1"/>
        <v>0</v>
      </c>
      <c r="W40" s="79">
        <f t="shared" si="2"/>
        <v>0</v>
      </c>
      <c r="X40" s="34">
        <f t="shared" si="3"/>
        <v>0</v>
      </c>
      <c r="Y40" s="79">
        <f t="shared" si="4"/>
        <v>0</v>
      </c>
      <c r="Z40" s="60">
        <f t="shared" si="5"/>
        <v>0</v>
      </c>
      <c r="AA40" s="6"/>
    </row>
    <row r="41" spans="1:27" x14ac:dyDescent="0.2">
      <c r="A41" s="10"/>
      <c r="B41" s="38" t="s">
        <v>19</v>
      </c>
      <c r="C41" s="76">
        <v>0</v>
      </c>
      <c r="D41" s="39">
        <v>0</v>
      </c>
      <c r="E41" s="77">
        <v>0</v>
      </c>
      <c r="F41" s="39">
        <v>0</v>
      </c>
      <c r="G41" s="77">
        <v>0</v>
      </c>
      <c r="H41" s="61">
        <v>0</v>
      </c>
      <c r="I41" s="78">
        <v>0</v>
      </c>
      <c r="J41" s="34">
        <v>0</v>
      </c>
      <c r="K41" s="79">
        <v>0</v>
      </c>
      <c r="L41" s="34">
        <v>0</v>
      </c>
      <c r="M41" s="79">
        <v>0</v>
      </c>
      <c r="N41" s="60">
        <v>0</v>
      </c>
      <c r="O41" s="80">
        <v>0</v>
      </c>
      <c r="P41" s="39">
        <v>0</v>
      </c>
      <c r="Q41" s="77">
        <v>0</v>
      </c>
      <c r="R41" s="39">
        <v>0</v>
      </c>
      <c r="S41" s="77">
        <v>0</v>
      </c>
      <c r="T41" s="61">
        <v>0</v>
      </c>
      <c r="U41" s="78">
        <f t="shared" si="0"/>
        <v>0</v>
      </c>
      <c r="V41" s="34">
        <f t="shared" si="1"/>
        <v>0</v>
      </c>
      <c r="W41" s="79">
        <f t="shared" si="2"/>
        <v>0</v>
      </c>
      <c r="X41" s="34">
        <f t="shared" si="3"/>
        <v>0</v>
      </c>
      <c r="Y41" s="79">
        <f t="shared" si="4"/>
        <v>0</v>
      </c>
      <c r="Z41" s="60">
        <f t="shared" si="5"/>
        <v>0</v>
      </c>
      <c r="AA41" s="6"/>
    </row>
    <row r="42" spans="1:27" x14ac:dyDescent="0.2">
      <c r="A42" s="10"/>
      <c r="B42" s="38" t="s">
        <v>20</v>
      </c>
      <c r="C42" s="76">
        <v>0</v>
      </c>
      <c r="D42" s="39">
        <v>0</v>
      </c>
      <c r="E42" s="77">
        <v>0</v>
      </c>
      <c r="F42" s="39">
        <v>0</v>
      </c>
      <c r="G42" s="77">
        <v>0</v>
      </c>
      <c r="H42" s="61">
        <v>0</v>
      </c>
      <c r="I42" s="78">
        <v>0</v>
      </c>
      <c r="J42" s="34">
        <v>0</v>
      </c>
      <c r="K42" s="79">
        <v>0</v>
      </c>
      <c r="L42" s="34">
        <v>0</v>
      </c>
      <c r="M42" s="79">
        <v>0</v>
      </c>
      <c r="N42" s="60">
        <v>0</v>
      </c>
      <c r="O42" s="80">
        <v>0</v>
      </c>
      <c r="P42" s="39">
        <v>0</v>
      </c>
      <c r="Q42" s="77">
        <v>0</v>
      </c>
      <c r="R42" s="39">
        <v>0</v>
      </c>
      <c r="S42" s="77">
        <v>0</v>
      </c>
      <c r="T42" s="61">
        <v>0</v>
      </c>
      <c r="U42" s="78">
        <f t="shared" si="0"/>
        <v>0</v>
      </c>
      <c r="V42" s="34">
        <f t="shared" si="1"/>
        <v>0</v>
      </c>
      <c r="W42" s="79">
        <f t="shared" si="2"/>
        <v>0</v>
      </c>
      <c r="X42" s="34">
        <f t="shared" si="3"/>
        <v>0</v>
      </c>
      <c r="Y42" s="79">
        <f t="shared" si="4"/>
        <v>0</v>
      </c>
      <c r="Z42" s="60">
        <f t="shared" si="5"/>
        <v>0</v>
      </c>
      <c r="AA42" s="6"/>
    </row>
    <row r="43" spans="1:27" x14ac:dyDescent="0.2">
      <c r="A43" s="10"/>
      <c r="B43" s="38" t="s">
        <v>21</v>
      </c>
      <c r="C43" s="76">
        <v>0</v>
      </c>
      <c r="D43" s="39">
        <v>0</v>
      </c>
      <c r="E43" s="77">
        <v>0</v>
      </c>
      <c r="F43" s="39">
        <v>0</v>
      </c>
      <c r="G43" s="77">
        <v>0</v>
      </c>
      <c r="H43" s="61">
        <v>0</v>
      </c>
      <c r="I43" s="78">
        <v>0</v>
      </c>
      <c r="J43" s="34">
        <v>0</v>
      </c>
      <c r="K43" s="79">
        <v>0</v>
      </c>
      <c r="L43" s="34">
        <v>0</v>
      </c>
      <c r="M43" s="79">
        <v>0</v>
      </c>
      <c r="N43" s="60">
        <v>0</v>
      </c>
      <c r="O43" s="80">
        <v>0</v>
      </c>
      <c r="P43" s="39">
        <v>0</v>
      </c>
      <c r="Q43" s="77">
        <v>0</v>
      </c>
      <c r="R43" s="39">
        <v>0</v>
      </c>
      <c r="S43" s="77">
        <v>0</v>
      </c>
      <c r="T43" s="61">
        <v>0</v>
      </c>
      <c r="U43" s="78">
        <f t="shared" si="0"/>
        <v>0</v>
      </c>
      <c r="V43" s="34">
        <f t="shared" si="1"/>
        <v>0</v>
      </c>
      <c r="W43" s="79">
        <f t="shared" si="2"/>
        <v>0</v>
      </c>
      <c r="X43" s="34">
        <f t="shared" si="3"/>
        <v>0</v>
      </c>
      <c r="Y43" s="79">
        <f t="shared" si="4"/>
        <v>0</v>
      </c>
      <c r="Z43" s="60">
        <f t="shared" si="5"/>
        <v>0</v>
      </c>
      <c r="AA43" s="6"/>
    </row>
    <row r="44" spans="1:27" x14ac:dyDescent="0.2">
      <c r="A44" s="10"/>
      <c r="B44" s="38" t="s">
        <v>22</v>
      </c>
      <c r="C44" s="76">
        <v>0</v>
      </c>
      <c r="D44" s="39">
        <v>0</v>
      </c>
      <c r="E44" s="77">
        <v>0</v>
      </c>
      <c r="F44" s="39">
        <v>0</v>
      </c>
      <c r="G44" s="77">
        <v>0</v>
      </c>
      <c r="H44" s="61">
        <v>0</v>
      </c>
      <c r="I44" s="78">
        <v>0</v>
      </c>
      <c r="J44" s="34">
        <v>0</v>
      </c>
      <c r="K44" s="79">
        <v>0</v>
      </c>
      <c r="L44" s="34">
        <v>0</v>
      </c>
      <c r="M44" s="79">
        <v>0</v>
      </c>
      <c r="N44" s="60">
        <v>0</v>
      </c>
      <c r="O44" s="80">
        <v>0</v>
      </c>
      <c r="P44" s="39">
        <v>0</v>
      </c>
      <c r="Q44" s="77">
        <v>0</v>
      </c>
      <c r="R44" s="39">
        <v>0</v>
      </c>
      <c r="S44" s="77">
        <v>0</v>
      </c>
      <c r="T44" s="61">
        <v>0</v>
      </c>
      <c r="U44" s="78">
        <f t="shared" si="0"/>
        <v>0</v>
      </c>
      <c r="V44" s="34">
        <f t="shared" si="1"/>
        <v>0</v>
      </c>
      <c r="W44" s="79">
        <f t="shared" si="2"/>
        <v>0</v>
      </c>
      <c r="X44" s="34">
        <f t="shared" si="3"/>
        <v>0</v>
      </c>
      <c r="Y44" s="79">
        <f t="shared" si="4"/>
        <v>0</v>
      </c>
      <c r="Z44" s="60">
        <f t="shared" si="5"/>
        <v>0</v>
      </c>
      <c r="AA44" s="6"/>
    </row>
    <row r="45" spans="1:27" x14ac:dyDescent="0.2">
      <c r="A45" s="10"/>
      <c r="B45" s="38" t="s">
        <v>23</v>
      </c>
      <c r="C45" s="76">
        <v>0</v>
      </c>
      <c r="D45" s="39">
        <v>0</v>
      </c>
      <c r="E45" s="77">
        <v>0</v>
      </c>
      <c r="F45" s="39">
        <v>0</v>
      </c>
      <c r="G45" s="77">
        <v>0</v>
      </c>
      <c r="H45" s="61">
        <v>0</v>
      </c>
      <c r="I45" s="78">
        <v>0</v>
      </c>
      <c r="J45" s="34">
        <v>0</v>
      </c>
      <c r="K45" s="79">
        <v>0</v>
      </c>
      <c r="L45" s="34">
        <v>0</v>
      </c>
      <c r="M45" s="79">
        <v>0</v>
      </c>
      <c r="N45" s="60">
        <v>0</v>
      </c>
      <c r="O45" s="80">
        <v>0</v>
      </c>
      <c r="P45" s="39">
        <v>0</v>
      </c>
      <c r="Q45" s="77">
        <v>0</v>
      </c>
      <c r="R45" s="39">
        <v>0</v>
      </c>
      <c r="S45" s="77">
        <v>0</v>
      </c>
      <c r="T45" s="61">
        <v>0</v>
      </c>
      <c r="U45" s="78">
        <f t="shared" si="0"/>
        <v>0</v>
      </c>
      <c r="V45" s="34">
        <f t="shared" si="1"/>
        <v>0</v>
      </c>
      <c r="W45" s="79">
        <f t="shared" si="2"/>
        <v>0</v>
      </c>
      <c r="X45" s="34">
        <f t="shared" si="3"/>
        <v>0</v>
      </c>
      <c r="Y45" s="79">
        <f t="shared" si="4"/>
        <v>0</v>
      </c>
      <c r="Z45" s="60">
        <f t="shared" si="5"/>
        <v>0</v>
      </c>
      <c r="AA45" s="6"/>
    </row>
    <row r="46" spans="1:27" x14ac:dyDescent="0.2">
      <c r="A46" s="10"/>
      <c r="B46" s="38" t="s">
        <v>24</v>
      </c>
      <c r="C46" s="76">
        <v>0</v>
      </c>
      <c r="D46" s="39">
        <v>0</v>
      </c>
      <c r="E46" s="77">
        <v>0</v>
      </c>
      <c r="F46" s="39">
        <v>0</v>
      </c>
      <c r="G46" s="77">
        <v>0</v>
      </c>
      <c r="H46" s="61">
        <v>0</v>
      </c>
      <c r="I46" s="78">
        <v>0</v>
      </c>
      <c r="J46" s="34">
        <v>0</v>
      </c>
      <c r="K46" s="79">
        <v>0</v>
      </c>
      <c r="L46" s="34">
        <v>0</v>
      </c>
      <c r="M46" s="79">
        <v>0</v>
      </c>
      <c r="N46" s="60">
        <v>0</v>
      </c>
      <c r="O46" s="80">
        <v>0</v>
      </c>
      <c r="P46" s="39">
        <v>0</v>
      </c>
      <c r="Q46" s="77">
        <v>0</v>
      </c>
      <c r="R46" s="39">
        <v>0</v>
      </c>
      <c r="S46" s="77">
        <v>0</v>
      </c>
      <c r="T46" s="61">
        <v>0</v>
      </c>
      <c r="U46" s="78">
        <f t="shared" si="0"/>
        <v>0</v>
      </c>
      <c r="V46" s="34">
        <f t="shared" si="1"/>
        <v>0</v>
      </c>
      <c r="W46" s="79">
        <f t="shared" si="2"/>
        <v>0</v>
      </c>
      <c r="X46" s="34">
        <f t="shared" si="3"/>
        <v>0</v>
      </c>
      <c r="Y46" s="79">
        <f t="shared" si="4"/>
        <v>0</v>
      </c>
      <c r="Z46" s="60">
        <f t="shared" si="5"/>
        <v>0</v>
      </c>
      <c r="AA46" s="6"/>
    </row>
    <row r="47" spans="1:27" x14ac:dyDescent="0.2">
      <c r="A47" s="10"/>
      <c r="B47" s="38" t="s">
        <v>25</v>
      </c>
      <c r="C47" s="76">
        <v>0</v>
      </c>
      <c r="D47" s="39">
        <v>0</v>
      </c>
      <c r="E47" s="77">
        <v>0</v>
      </c>
      <c r="F47" s="39">
        <v>0</v>
      </c>
      <c r="G47" s="77">
        <v>0</v>
      </c>
      <c r="H47" s="61">
        <v>0</v>
      </c>
      <c r="I47" s="78">
        <v>0</v>
      </c>
      <c r="J47" s="34">
        <v>0</v>
      </c>
      <c r="K47" s="79">
        <v>0</v>
      </c>
      <c r="L47" s="34">
        <v>0</v>
      </c>
      <c r="M47" s="79">
        <v>0</v>
      </c>
      <c r="N47" s="60">
        <v>0</v>
      </c>
      <c r="O47" s="80">
        <v>0</v>
      </c>
      <c r="P47" s="39">
        <v>0</v>
      </c>
      <c r="Q47" s="77">
        <v>0</v>
      </c>
      <c r="R47" s="39">
        <v>0</v>
      </c>
      <c r="S47" s="77">
        <v>0</v>
      </c>
      <c r="T47" s="61">
        <v>0</v>
      </c>
      <c r="U47" s="78">
        <f t="shared" si="0"/>
        <v>0</v>
      </c>
      <c r="V47" s="34">
        <f t="shared" si="1"/>
        <v>0</v>
      </c>
      <c r="W47" s="79">
        <f t="shared" si="2"/>
        <v>0</v>
      </c>
      <c r="X47" s="34">
        <f t="shared" si="3"/>
        <v>0</v>
      </c>
      <c r="Y47" s="79">
        <f t="shared" si="4"/>
        <v>0</v>
      </c>
      <c r="Z47" s="60">
        <f t="shared" si="5"/>
        <v>0</v>
      </c>
      <c r="AA47" s="6"/>
    </row>
    <row r="48" spans="1:27" x14ac:dyDescent="0.2">
      <c r="A48" s="10"/>
      <c r="B48" s="38" t="s">
        <v>26</v>
      </c>
      <c r="C48" s="76">
        <v>0</v>
      </c>
      <c r="D48" s="39">
        <v>0</v>
      </c>
      <c r="E48" s="77">
        <v>0</v>
      </c>
      <c r="F48" s="39">
        <v>0</v>
      </c>
      <c r="G48" s="77">
        <v>0</v>
      </c>
      <c r="H48" s="61">
        <v>0</v>
      </c>
      <c r="I48" s="78">
        <v>0</v>
      </c>
      <c r="J48" s="34">
        <v>0</v>
      </c>
      <c r="K48" s="79">
        <v>0</v>
      </c>
      <c r="L48" s="34">
        <v>0</v>
      </c>
      <c r="M48" s="79">
        <v>0</v>
      </c>
      <c r="N48" s="60">
        <v>0</v>
      </c>
      <c r="O48" s="80">
        <v>0</v>
      </c>
      <c r="P48" s="39">
        <v>0</v>
      </c>
      <c r="Q48" s="77">
        <v>0</v>
      </c>
      <c r="R48" s="39">
        <v>0</v>
      </c>
      <c r="S48" s="77">
        <v>0</v>
      </c>
      <c r="T48" s="61">
        <v>0</v>
      </c>
      <c r="U48" s="78">
        <f t="shared" si="0"/>
        <v>0</v>
      </c>
      <c r="V48" s="34">
        <f t="shared" si="1"/>
        <v>0</v>
      </c>
      <c r="W48" s="79">
        <f t="shared" si="2"/>
        <v>0</v>
      </c>
      <c r="X48" s="34">
        <f t="shared" si="3"/>
        <v>0</v>
      </c>
      <c r="Y48" s="79">
        <f t="shared" si="4"/>
        <v>0</v>
      </c>
      <c r="Z48" s="60">
        <f t="shared" si="5"/>
        <v>0</v>
      </c>
      <c r="AA48" s="6"/>
    </row>
    <row r="49" spans="1:27" x14ac:dyDescent="0.2">
      <c r="A49" s="10"/>
      <c r="B49" s="38" t="s">
        <v>27</v>
      </c>
      <c r="C49" s="76">
        <v>0</v>
      </c>
      <c r="D49" s="39">
        <v>0</v>
      </c>
      <c r="E49" s="77">
        <v>0</v>
      </c>
      <c r="F49" s="39">
        <v>0</v>
      </c>
      <c r="G49" s="77">
        <v>0</v>
      </c>
      <c r="H49" s="61">
        <v>0</v>
      </c>
      <c r="I49" s="78">
        <v>0</v>
      </c>
      <c r="J49" s="34">
        <v>0</v>
      </c>
      <c r="K49" s="79">
        <v>0</v>
      </c>
      <c r="L49" s="34">
        <v>0</v>
      </c>
      <c r="M49" s="79">
        <v>0</v>
      </c>
      <c r="N49" s="60">
        <v>0</v>
      </c>
      <c r="O49" s="80">
        <v>0</v>
      </c>
      <c r="P49" s="39">
        <v>0</v>
      </c>
      <c r="Q49" s="77">
        <v>0</v>
      </c>
      <c r="R49" s="39">
        <v>0</v>
      </c>
      <c r="S49" s="77">
        <v>0</v>
      </c>
      <c r="T49" s="61">
        <v>0</v>
      </c>
      <c r="U49" s="78">
        <f t="shared" si="0"/>
        <v>0</v>
      </c>
      <c r="V49" s="34">
        <f t="shared" si="1"/>
        <v>0</v>
      </c>
      <c r="W49" s="79">
        <f t="shared" si="2"/>
        <v>0</v>
      </c>
      <c r="X49" s="34">
        <f t="shared" si="3"/>
        <v>0</v>
      </c>
      <c r="Y49" s="79">
        <f t="shared" si="4"/>
        <v>0</v>
      </c>
      <c r="Z49" s="60">
        <f t="shared" si="5"/>
        <v>0</v>
      </c>
      <c r="AA49" s="6"/>
    </row>
    <row r="50" spans="1:27" x14ac:dyDescent="0.2">
      <c r="A50" s="10"/>
      <c r="B50" s="38" t="s">
        <v>28</v>
      </c>
      <c r="C50" s="76">
        <v>0</v>
      </c>
      <c r="D50" s="39">
        <v>0</v>
      </c>
      <c r="E50" s="77">
        <v>0</v>
      </c>
      <c r="F50" s="39">
        <v>0</v>
      </c>
      <c r="G50" s="77">
        <v>0</v>
      </c>
      <c r="H50" s="61">
        <v>0</v>
      </c>
      <c r="I50" s="78">
        <v>0</v>
      </c>
      <c r="J50" s="34">
        <v>0</v>
      </c>
      <c r="K50" s="79">
        <v>0</v>
      </c>
      <c r="L50" s="34">
        <v>0</v>
      </c>
      <c r="M50" s="79">
        <v>0</v>
      </c>
      <c r="N50" s="60">
        <v>0</v>
      </c>
      <c r="O50" s="80">
        <v>0</v>
      </c>
      <c r="P50" s="39">
        <v>0</v>
      </c>
      <c r="Q50" s="77">
        <v>0</v>
      </c>
      <c r="R50" s="39">
        <v>0</v>
      </c>
      <c r="S50" s="77">
        <v>0</v>
      </c>
      <c r="T50" s="61">
        <v>0</v>
      </c>
      <c r="U50" s="78">
        <f t="shared" si="0"/>
        <v>0</v>
      </c>
      <c r="V50" s="34">
        <f t="shared" si="1"/>
        <v>0</v>
      </c>
      <c r="W50" s="79">
        <f t="shared" si="2"/>
        <v>0</v>
      </c>
      <c r="X50" s="34">
        <f t="shared" si="3"/>
        <v>0</v>
      </c>
      <c r="Y50" s="79">
        <f t="shared" si="4"/>
        <v>0</v>
      </c>
      <c r="Z50" s="60">
        <f t="shared" si="5"/>
        <v>0</v>
      </c>
      <c r="AA50" s="6"/>
    </row>
    <row r="51" spans="1:27" x14ac:dyDescent="0.2">
      <c r="A51" s="10"/>
      <c r="B51" s="43" t="s">
        <v>29</v>
      </c>
      <c r="C51" s="44">
        <v>4002</v>
      </c>
      <c r="D51" s="45">
        <v>1</v>
      </c>
      <c r="E51" s="49">
        <v>4353</v>
      </c>
      <c r="F51" s="45">
        <v>1</v>
      </c>
      <c r="G51" s="49">
        <v>442379</v>
      </c>
      <c r="H51" s="66">
        <v>1</v>
      </c>
      <c r="I51" s="46">
        <v>9041</v>
      </c>
      <c r="J51" s="47">
        <v>1</v>
      </c>
      <c r="K51" s="48">
        <v>8487</v>
      </c>
      <c r="L51" s="47">
        <v>1</v>
      </c>
      <c r="M51" s="48">
        <v>427962</v>
      </c>
      <c r="N51" s="64">
        <v>1</v>
      </c>
      <c r="O51" s="62">
        <v>14296</v>
      </c>
      <c r="P51" s="45">
        <v>1</v>
      </c>
      <c r="Q51" s="49">
        <v>14215</v>
      </c>
      <c r="R51" s="45">
        <v>1</v>
      </c>
      <c r="S51" s="49">
        <v>450302</v>
      </c>
      <c r="T51" s="66">
        <v>1</v>
      </c>
      <c r="U51" s="46">
        <f>SUM(U36:U50)</f>
        <v>18505</v>
      </c>
      <c r="V51" s="47">
        <f t="shared" si="1"/>
        <v>1</v>
      </c>
      <c r="W51" s="48">
        <f>SUM(W36:W50)</f>
        <v>18759</v>
      </c>
      <c r="X51" s="47">
        <f t="shared" si="3"/>
        <v>1</v>
      </c>
      <c r="Y51" s="48">
        <f>SUM(Y36:Y50)</f>
        <v>454489</v>
      </c>
      <c r="Z51" s="64">
        <f t="shared" si="5"/>
        <v>1</v>
      </c>
      <c r="AA51" s="6"/>
    </row>
    <row r="52" spans="1:27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  <c r="AA52" s="6"/>
    </row>
    <row r="53" spans="1:27" x14ac:dyDescent="0.2">
      <c r="A53" s="10"/>
      <c r="B53" s="29" t="s">
        <v>30</v>
      </c>
      <c r="C53" s="71">
        <v>4002</v>
      </c>
      <c r="D53" s="31">
        <v>1</v>
      </c>
      <c r="E53" s="72">
        <v>4353</v>
      </c>
      <c r="F53" s="31">
        <v>1</v>
      </c>
      <c r="G53" s="72">
        <v>442379</v>
      </c>
      <c r="H53" s="58">
        <v>1</v>
      </c>
      <c r="I53" s="73">
        <v>9041</v>
      </c>
      <c r="J53" s="55">
        <v>1</v>
      </c>
      <c r="K53" s="74">
        <v>8487</v>
      </c>
      <c r="L53" s="55">
        <v>1</v>
      </c>
      <c r="M53" s="74">
        <v>427962</v>
      </c>
      <c r="N53" s="57">
        <v>1</v>
      </c>
      <c r="O53" s="71">
        <v>14296</v>
      </c>
      <c r="P53" s="31">
        <v>1</v>
      </c>
      <c r="Q53" s="72">
        <v>14215</v>
      </c>
      <c r="R53" s="31">
        <v>1</v>
      </c>
      <c r="S53" s="72">
        <v>450302</v>
      </c>
      <c r="T53" s="58">
        <v>1</v>
      </c>
      <c r="U53" s="73">
        <f t="shared" ref="U53:U54" si="6">IF(U$23=0,"",U25+O53)</f>
        <v>18505</v>
      </c>
      <c r="V53" s="55">
        <f>IFERROR(U53/U$55,"")</f>
        <v>1</v>
      </c>
      <c r="W53" s="74">
        <f t="shared" ref="W53:W54" si="7">IF(W$23=0,"",W25+Q53)</f>
        <v>18759</v>
      </c>
      <c r="X53" s="55">
        <f>IFERROR(W53/W$55,"")</f>
        <v>1</v>
      </c>
      <c r="Y53" s="74">
        <f t="shared" ref="Y53:Y54" si="8">Y25</f>
        <v>454489</v>
      </c>
      <c r="Z53" s="57">
        <f>IFERROR(Y53/Y$55,"")</f>
        <v>1</v>
      </c>
      <c r="AA53" s="6"/>
    </row>
    <row r="54" spans="1:27" x14ac:dyDescent="0.2">
      <c r="A54" s="10"/>
      <c r="B54" s="38" t="s">
        <v>31</v>
      </c>
      <c r="C54" s="76">
        <v>0</v>
      </c>
      <c r="D54" s="39">
        <v>0</v>
      </c>
      <c r="E54" s="77">
        <v>0</v>
      </c>
      <c r="F54" s="39">
        <v>0</v>
      </c>
      <c r="G54" s="77">
        <v>0</v>
      </c>
      <c r="H54" s="61">
        <v>0</v>
      </c>
      <c r="I54" s="78">
        <v>0</v>
      </c>
      <c r="J54" s="34">
        <v>0</v>
      </c>
      <c r="K54" s="79">
        <v>0</v>
      </c>
      <c r="L54" s="34">
        <v>0</v>
      </c>
      <c r="M54" s="79">
        <v>0</v>
      </c>
      <c r="N54" s="60">
        <v>0</v>
      </c>
      <c r="O54" s="76">
        <v>0</v>
      </c>
      <c r="P54" s="39">
        <v>0</v>
      </c>
      <c r="Q54" s="77">
        <v>0</v>
      </c>
      <c r="R54" s="39">
        <v>0</v>
      </c>
      <c r="S54" s="77">
        <v>0</v>
      </c>
      <c r="T54" s="61">
        <v>0</v>
      </c>
      <c r="U54" s="78">
        <f t="shared" si="6"/>
        <v>0</v>
      </c>
      <c r="V54" s="34">
        <f t="shared" ref="V54:V55" si="9">IFERROR(U54/U$55,"")</f>
        <v>0</v>
      </c>
      <c r="W54" s="79">
        <f t="shared" si="7"/>
        <v>0</v>
      </c>
      <c r="X54" s="34">
        <f t="shared" ref="X54:X55" si="10">IFERROR(W54/W$55,"")</f>
        <v>0</v>
      </c>
      <c r="Y54" s="79">
        <f t="shared" si="8"/>
        <v>0</v>
      </c>
      <c r="Z54" s="60">
        <f t="shared" ref="Z54:Z55" si="11">IFERROR(Y54/Y$55,"")</f>
        <v>0</v>
      </c>
      <c r="AA54" s="6"/>
    </row>
    <row r="55" spans="1:27" x14ac:dyDescent="0.2">
      <c r="A55" s="10"/>
      <c r="B55" s="43" t="s">
        <v>29</v>
      </c>
      <c r="C55" s="62">
        <v>4002</v>
      </c>
      <c r="D55" s="45">
        <v>1</v>
      </c>
      <c r="E55" s="49">
        <v>4353</v>
      </c>
      <c r="F55" s="45">
        <v>1</v>
      </c>
      <c r="G55" s="49">
        <v>442379</v>
      </c>
      <c r="H55" s="66">
        <v>1</v>
      </c>
      <c r="I55" s="46">
        <v>9041</v>
      </c>
      <c r="J55" s="47">
        <v>1</v>
      </c>
      <c r="K55" s="48">
        <v>8487</v>
      </c>
      <c r="L55" s="47">
        <v>1</v>
      </c>
      <c r="M55" s="48">
        <v>427962</v>
      </c>
      <c r="N55" s="64">
        <v>1</v>
      </c>
      <c r="O55" s="62">
        <v>14296</v>
      </c>
      <c r="P55" s="45">
        <v>1</v>
      </c>
      <c r="Q55" s="49">
        <v>14215</v>
      </c>
      <c r="R55" s="45">
        <v>1</v>
      </c>
      <c r="S55" s="49">
        <v>450302</v>
      </c>
      <c r="T55" s="66">
        <v>1</v>
      </c>
      <c r="U55" s="46">
        <f>SUM(U53:U54)</f>
        <v>18505</v>
      </c>
      <c r="V55" s="47">
        <f t="shared" si="9"/>
        <v>1</v>
      </c>
      <c r="W55" s="48">
        <f>SUM(W53:W54)</f>
        <v>18759</v>
      </c>
      <c r="X55" s="47">
        <f t="shared" si="10"/>
        <v>1</v>
      </c>
      <c r="Y55" s="48">
        <f>SUM(Y53:Y54)</f>
        <v>454489</v>
      </c>
      <c r="Z55" s="64">
        <f t="shared" si="11"/>
        <v>1</v>
      </c>
      <c r="AA55" s="6"/>
    </row>
    <row r="56" spans="1:27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  <c r="AA56" s="6"/>
    </row>
    <row r="57" spans="1:27" x14ac:dyDescent="0.2">
      <c r="A57" s="10"/>
      <c r="B57" s="29" t="s">
        <v>32</v>
      </c>
      <c r="C57" s="71">
        <v>4002</v>
      </c>
      <c r="D57" s="31">
        <v>1</v>
      </c>
      <c r="E57" s="72">
        <v>4353</v>
      </c>
      <c r="F57" s="31">
        <v>1</v>
      </c>
      <c r="G57" s="72">
        <v>442379</v>
      </c>
      <c r="H57" s="58">
        <v>1</v>
      </c>
      <c r="I57" s="73">
        <v>9041</v>
      </c>
      <c r="J57" s="55">
        <v>1</v>
      </c>
      <c r="K57" s="74">
        <v>8487</v>
      </c>
      <c r="L57" s="55">
        <v>1</v>
      </c>
      <c r="M57" s="74">
        <v>427962</v>
      </c>
      <c r="N57" s="57">
        <v>1</v>
      </c>
      <c r="O57" s="71">
        <v>14296</v>
      </c>
      <c r="P57" s="31">
        <v>1</v>
      </c>
      <c r="Q57" s="72">
        <v>14215</v>
      </c>
      <c r="R57" s="31">
        <v>1</v>
      </c>
      <c r="S57" s="72">
        <v>450302</v>
      </c>
      <c r="T57" s="58">
        <v>1</v>
      </c>
      <c r="U57" s="73">
        <f t="shared" ref="U57:U58" si="12">IF(U$23=0,"",U29+O57)</f>
        <v>18505</v>
      </c>
      <c r="V57" s="55">
        <f>IFERROR(U57/U$59,"")</f>
        <v>1</v>
      </c>
      <c r="W57" s="74">
        <f t="shared" ref="W57:W58" si="13">IF(W$23=0,"",W29+Q57)</f>
        <v>18759</v>
      </c>
      <c r="X57" s="55">
        <f>IFERROR(W57/W$59,"")</f>
        <v>1</v>
      </c>
      <c r="Y57" s="74">
        <f t="shared" ref="Y57:Y58" si="14">Y29</f>
        <v>454489</v>
      </c>
      <c r="Z57" s="57">
        <f>IFERROR(Y57/Y$59,"")</f>
        <v>1</v>
      </c>
      <c r="AA57" s="6"/>
    </row>
    <row r="58" spans="1:27" x14ac:dyDescent="0.2">
      <c r="A58" s="10"/>
      <c r="B58" s="38" t="s">
        <v>33</v>
      </c>
      <c r="C58" s="76">
        <v>0</v>
      </c>
      <c r="D58" s="39">
        <v>0</v>
      </c>
      <c r="E58" s="77">
        <v>0</v>
      </c>
      <c r="F58" s="39">
        <v>0</v>
      </c>
      <c r="G58" s="77">
        <v>0</v>
      </c>
      <c r="H58" s="61">
        <v>0</v>
      </c>
      <c r="I58" s="78">
        <v>0</v>
      </c>
      <c r="J58" s="34">
        <v>0</v>
      </c>
      <c r="K58" s="79">
        <v>0</v>
      </c>
      <c r="L58" s="34">
        <v>0</v>
      </c>
      <c r="M58" s="79">
        <v>0</v>
      </c>
      <c r="N58" s="60">
        <v>0</v>
      </c>
      <c r="O58" s="76">
        <v>0</v>
      </c>
      <c r="P58" s="39">
        <v>0</v>
      </c>
      <c r="Q58" s="77">
        <v>0</v>
      </c>
      <c r="R58" s="39">
        <v>0</v>
      </c>
      <c r="S58" s="77">
        <v>0</v>
      </c>
      <c r="T58" s="61">
        <v>0</v>
      </c>
      <c r="U58" s="78">
        <f t="shared" si="12"/>
        <v>0</v>
      </c>
      <c r="V58" s="34">
        <f t="shared" ref="V58:V59" si="15">IFERROR(U58/U$59,"")</f>
        <v>0</v>
      </c>
      <c r="W58" s="79">
        <f t="shared" si="13"/>
        <v>0</v>
      </c>
      <c r="X58" s="34">
        <f t="shared" ref="X58:X59" si="16">IFERROR(W58/W$59,"")</f>
        <v>0</v>
      </c>
      <c r="Y58" s="79">
        <f t="shared" si="14"/>
        <v>0</v>
      </c>
      <c r="Z58" s="60">
        <f t="shared" ref="Z58:Z59" si="17">IFERROR(Y58/Y$59,"")</f>
        <v>0</v>
      </c>
      <c r="AA58" s="6"/>
    </row>
    <row r="59" spans="1:27" x14ac:dyDescent="0.2">
      <c r="A59" s="10"/>
      <c r="B59" s="43" t="s">
        <v>29</v>
      </c>
      <c r="C59" s="62">
        <v>4002</v>
      </c>
      <c r="D59" s="45">
        <v>1</v>
      </c>
      <c r="E59" s="49">
        <v>4353</v>
      </c>
      <c r="F59" s="45">
        <v>1</v>
      </c>
      <c r="G59" s="49">
        <v>442379</v>
      </c>
      <c r="H59" s="66">
        <v>1</v>
      </c>
      <c r="I59" s="46">
        <v>9041</v>
      </c>
      <c r="J59" s="47">
        <v>1</v>
      </c>
      <c r="K59" s="48">
        <v>8487</v>
      </c>
      <c r="L59" s="47">
        <v>1</v>
      </c>
      <c r="M59" s="48">
        <v>427962</v>
      </c>
      <c r="N59" s="64">
        <v>1</v>
      </c>
      <c r="O59" s="62">
        <v>14296</v>
      </c>
      <c r="P59" s="45">
        <v>1</v>
      </c>
      <c r="Q59" s="49">
        <v>14215</v>
      </c>
      <c r="R59" s="45">
        <v>1</v>
      </c>
      <c r="S59" s="49">
        <v>450302</v>
      </c>
      <c r="T59" s="66">
        <v>1</v>
      </c>
      <c r="U59" s="46">
        <f>SUM(U57:U58)</f>
        <v>18505</v>
      </c>
      <c r="V59" s="47">
        <f t="shared" si="15"/>
        <v>1</v>
      </c>
      <c r="W59" s="48">
        <f>SUM(W57:W58)</f>
        <v>18759</v>
      </c>
      <c r="X59" s="47">
        <f t="shared" si="16"/>
        <v>1</v>
      </c>
      <c r="Y59" s="48">
        <f>SUM(Y57:Y58)</f>
        <v>454489</v>
      </c>
      <c r="Z59" s="64">
        <f t="shared" si="17"/>
        <v>1</v>
      </c>
      <c r="AA59" s="6"/>
    </row>
    <row r="60" spans="1:27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  <c r="AA60" s="6"/>
    </row>
    <row r="61" spans="1:27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Z61"/>
  <sheetViews>
    <sheetView showGridLines="0" rightToLeft="1" topLeftCell="A34" workbookViewId="0">
      <selection activeCell="I61" sqref="A61:I63"/>
    </sheetView>
  </sheetViews>
  <sheetFormatPr defaultRowHeight="14.25" x14ac:dyDescent="0.2"/>
  <cols>
    <col min="1" max="1" width="5.5" style="81" customWidth="1"/>
    <col min="2" max="2" width="20.25" style="8" customWidth="1"/>
    <col min="3" max="26" width="12.625" style="8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40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.75" x14ac:dyDescent="0.3">
      <c r="A3" s="1"/>
      <c r="B3" s="7" t="s">
        <v>38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 x14ac:dyDescent="0.2">
      <c r="A6" s="15"/>
      <c r="B6" s="16" t="str">
        <f>+'נוסטרו חיים'!B6</f>
        <v>2024</v>
      </c>
      <c r="C6" s="17" t="s">
        <v>9</v>
      </c>
      <c r="D6" s="18"/>
      <c r="E6" s="19" t="s">
        <v>10</v>
      </c>
      <c r="F6" s="20"/>
      <c r="G6" s="21" t="s">
        <v>11</v>
      </c>
      <c r="H6" s="22"/>
      <c r="I6" s="17" t="s">
        <v>9</v>
      </c>
      <c r="J6" s="18"/>
      <c r="K6" s="19" t="s">
        <v>10</v>
      </c>
      <c r="L6" s="20"/>
      <c r="M6" s="21" t="s">
        <v>11</v>
      </c>
      <c r="N6" s="22"/>
      <c r="O6" s="17" t="s">
        <v>9</v>
      </c>
      <c r="P6" s="18"/>
      <c r="Q6" s="19" t="s">
        <v>10</v>
      </c>
      <c r="R6" s="20"/>
      <c r="S6" s="21" t="s">
        <v>11</v>
      </c>
      <c r="T6" s="22"/>
      <c r="U6" s="17" t="s">
        <v>9</v>
      </c>
      <c r="V6" s="18"/>
      <c r="W6" s="19" t="s">
        <v>10</v>
      </c>
      <c r="X6" s="20"/>
      <c r="Y6" s="21" t="s">
        <v>11</v>
      </c>
      <c r="Z6" s="22"/>
    </row>
    <row r="7" spans="1:26" ht="30" x14ac:dyDescent="0.2">
      <c r="A7" s="15"/>
      <c r="B7" s="24"/>
      <c r="C7" s="25" t="s">
        <v>12</v>
      </c>
      <c r="D7" s="26" t="s">
        <v>13</v>
      </c>
      <c r="E7" s="26" t="s">
        <v>12</v>
      </c>
      <c r="F7" s="26" t="s">
        <v>13</v>
      </c>
      <c r="G7" s="26" t="s">
        <v>12</v>
      </c>
      <c r="H7" s="27" t="s">
        <v>13</v>
      </c>
      <c r="I7" s="25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25" t="s">
        <v>12</v>
      </c>
      <c r="P7" s="26" t="s">
        <v>13</v>
      </c>
      <c r="Q7" s="26" t="s">
        <v>12</v>
      </c>
      <c r="R7" s="26" t="s">
        <v>13</v>
      </c>
      <c r="S7" s="26" t="s">
        <v>12</v>
      </c>
      <c r="T7" s="27" t="s">
        <v>13</v>
      </c>
      <c r="U7" s="25" t="s">
        <v>12</v>
      </c>
      <c r="V7" s="26" t="s">
        <v>13</v>
      </c>
      <c r="W7" s="26" t="s">
        <v>12</v>
      </c>
      <c r="X7" s="26" t="s">
        <v>13</v>
      </c>
      <c r="Y7" s="26" t="s">
        <v>12</v>
      </c>
      <c r="Z7" s="27" t="s">
        <v>13</v>
      </c>
    </row>
    <row r="8" spans="1:26" x14ac:dyDescent="0.2">
      <c r="A8" s="28"/>
      <c r="B8" s="29" t="s">
        <v>14</v>
      </c>
      <c r="C8" s="30">
        <v>3637</v>
      </c>
      <c r="D8" s="31">
        <v>7.378030226189268E-2</v>
      </c>
      <c r="E8" s="32">
        <v>3637</v>
      </c>
      <c r="F8" s="31">
        <v>7.1832042976773577E-2</v>
      </c>
      <c r="G8" s="32">
        <v>288709</v>
      </c>
      <c r="H8" s="31">
        <v>8.8940431176669554E-2</v>
      </c>
      <c r="I8" s="33">
        <v>2746</v>
      </c>
      <c r="J8" s="34">
        <v>6.0400000000000002E-2</v>
      </c>
      <c r="K8" s="35">
        <v>2746</v>
      </c>
      <c r="L8" s="34">
        <v>7.6300000000000007E-2</v>
      </c>
      <c r="M8" s="35">
        <v>198807</v>
      </c>
      <c r="N8" s="34">
        <v>5.7799999999999997E-2</v>
      </c>
      <c r="O8" s="36">
        <v>2602</v>
      </c>
      <c r="P8" s="31">
        <v>4.8000000000000001E-2</v>
      </c>
      <c r="Q8" s="37">
        <v>2602</v>
      </c>
      <c r="R8" s="31">
        <v>4.3700000000000003E-2</v>
      </c>
      <c r="S8" s="37">
        <v>130518</v>
      </c>
      <c r="T8" s="31">
        <v>3.6900000000000002E-2</v>
      </c>
      <c r="U8" s="33">
        <v>1441</v>
      </c>
      <c r="V8" s="34">
        <v>2.8000000000000001E-2</v>
      </c>
      <c r="W8" s="35">
        <v>1441</v>
      </c>
      <c r="X8" s="34">
        <v>2.52E-2</v>
      </c>
      <c r="Y8" s="35">
        <v>72117</v>
      </c>
      <c r="Z8" s="34">
        <v>2.01E-2</v>
      </c>
    </row>
    <row r="9" spans="1:26" x14ac:dyDescent="0.2">
      <c r="A9" s="28"/>
      <c r="B9" s="38" t="s">
        <v>15</v>
      </c>
      <c r="C9" s="36">
        <v>4021</v>
      </c>
      <c r="D9" s="39">
        <v>8.1570138959326507E-2</v>
      </c>
      <c r="E9" s="37">
        <v>2881</v>
      </c>
      <c r="F9" s="39">
        <v>5.6900774213935849E-2</v>
      </c>
      <c r="G9" s="37">
        <v>502708</v>
      </c>
      <c r="H9" s="39">
        <v>0.15486550913189823</v>
      </c>
      <c r="I9" s="33">
        <v>7362</v>
      </c>
      <c r="J9" s="34">
        <v>0.16189999999999999</v>
      </c>
      <c r="K9" s="35">
        <v>3337</v>
      </c>
      <c r="L9" s="34">
        <v>9.2700000000000005E-2</v>
      </c>
      <c r="M9" s="35">
        <v>556484</v>
      </c>
      <c r="N9" s="34">
        <v>0.16170000000000001</v>
      </c>
      <c r="O9" s="36">
        <v>6958</v>
      </c>
      <c r="P9" s="39">
        <v>0.12839999999999999</v>
      </c>
      <c r="Q9" s="37">
        <v>9653</v>
      </c>
      <c r="R9" s="39">
        <v>0.16189999999999999</v>
      </c>
      <c r="S9" s="37">
        <v>634172</v>
      </c>
      <c r="T9" s="39">
        <v>0.17949999999999999</v>
      </c>
      <c r="U9" s="33">
        <v>3891</v>
      </c>
      <c r="V9" s="34">
        <v>7.5700000000000003E-2</v>
      </c>
      <c r="W9" s="35">
        <v>4625</v>
      </c>
      <c r="X9" s="34">
        <v>8.1000000000000003E-2</v>
      </c>
      <c r="Y9" s="35">
        <v>636014</v>
      </c>
      <c r="Z9" s="34">
        <v>0.17760000000000001</v>
      </c>
    </row>
    <row r="10" spans="1:26" x14ac:dyDescent="0.2">
      <c r="A10" s="28"/>
      <c r="B10" s="38" t="s">
        <v>16</v>
      </c>
      <c r="C10" s="36">
        <v>0</v>
      </c>
      <c r="D10" s="39">
        <v>0</v>
      </c>
      <c r="E10" s="37">
        <v>0</v>
      </c>
      <c r="F10" s="39">
        <v>0</v>
      </c>
      <c r="G10" s="37">
        <v>0</v>
      </c>
      <c r="H10" s="39">
        <v>0</v>
      </c>
      <c r="I10" s="33">
        <v>0</v>
      </c>
      <c r="J10" s="34">
        <v>0</v>
      </c>
      <c r="K10" s="35">
        <v>0</v>
      </c>
      <c r="L10" s="34">
        <v>0</v>
      </c>
      <c r="M10" s="35">
        <v>0</v>
      </c>
      <c r="N10" s="34">
        <v>0</v>
      </c>
      <c r="O10" s="36">
        <v>0</v>
      </c>
      <c r="P10" s="39">
        <v>0</v>
      </c>
      <c r="Q10" s="37">
        <v>0</v>
      </c>
      <c r="R10" s="39">
        <v>0</v>
      </c>
      <c r="S10" s="37">
        <v>0</v>
      </c>
      <c r="T10" s="39">
        <v>0</v>
      </c>
      <c r="U10" s="33">
        <v>0</v>
      </c>
      <c r="V10" s="34">
        <v>0</v>
      </c>
      <c r="W10" s="35">
        <v>0</v>
      </c>
      <c r="X10" s="34">
        <v>0</v>
      </c>
      <c r="Y10" s="35">
        <v>0</v>
      </c>
      <c r="Z10" s="34">
        <v>0</v>
      </c>
    </row>
    <row r="11" spans="1:26" x14ac:dyDescent="0.2">
      <c r="A11" s="28"/>
      <c r="B11" s="38" t="s">
        <v>17</v>
      </c>
      <c r="C11" s="36">
        <v>4030</v>
      </c>
      <c r="D11" s="39">
        <v>8.1752713256922613E-2</v>
      </c>
      <c r="E11" s="37">
        <v>6507</v>
      </c>
      <c r="F11" s="39">
        <v>0.12851556328013905</v>
      </c>
      <c r="G11" s="37">
        <v>509456</v>
      </c>
      <c r="H11" s="39">
        <v>0.15694431522931868</v>
      </c>
      <c r="I11" s="33">
        <v>9364</v>
      </c>
      <c r="J11" s="34">
        <v>0.2059</v>
      </c>
      <c r="K11" s="35">
        <v>3927</v>
      </c>
      <c r="L11" s="34">
        <v>0.109</v>
      </c>
      <c r="M11" s="35">
        <v>628487</v>
      </c>
      <c r="N11" s="34">
        <v>0.1827</v>
      </c>
      <c r="O11" s="36">
        <v>11105</v>
      </c>
      <c r="P11" s="39">
        <v>0.20480000000000001</v>
      </c>
      <c r="Q11" s="37">
        <v>13806</v>
      </c>
      <c r="R11" s="39">
        <v>0.2316</v>
      </c>
      <c r="S11" s="37">
        <v>712750</v>
      </c>
      <c r="T11" s="39">
        <v>0.20169999999999999</v>
      </c>
      <c r="U11" s="33">
        <v>3762</v>
      </c>
      <c r="V11" s="34">
        <v>7.3200000000000001E-2</v>
      </c>
      <c r="W11" s="35">
        <v>8755</v>
      </c>
      <c r="X11" s="34">
        <v>0.1532</v>
      </c>
      <c r="Y11" s="35">
        <v>762529</v>
      </c>
      <c r="Z11" s="34">
        <v>0.21290000000000001</v>
      </c>
    </row>
    <row r="12" spans="1:26" x14ac:dyDescent="0.2">
      <c r="A12" s="40"/>
      <c r="B12" s="38" t="s">
        <v>18</v>
      </c>
      <c r="C12" s="36">
        <v>640</v>
      </c>
      <c r="D12" s="39">
        <v>1.2983061162389694E-2</v>
      </c>
      <c r="E12" s="37">
        <v>640</v>
      </c>
      <c r="F12" s="39">
        <v>1.2640227524095434E-2</v>
      </c>
      <c r="G12" s="37">
        <v>59453</v>
      </c>
      <c r="H12" s="39">
        <v>1.8315242873434966E-2</v>
      </c>
      <c r="I12" s="33">
        <v>821</v>
      </c>
      <c r="J12" s="34">
        <v>1.8100000000000002E-2</v>
      </c>
      <c r="K12" s="35">
        <v>821</v>
      </c>
      <c r="L12" s="34">
        <v>2.2800000000000001E-2</v>
      </c>
      <c r="M12" s="35">
        <v>54364</v>
      </c>
      <c r="N12" s="34">
        <v>1.5800000000000002E-2</v>
      </c>
      <c r="O12" s="36">
        <v>997</v>
      </c>
      <c r="P12" s="39">
        <v>1.84E-2</v>
      </c>
      <c r="Q12" s="37">
        <v>997</v>
      </c>
      <c r="R12" s="39">
        <v>1.67E-2</v>
      </c>
      <c r="S12" s="37">
        <v>53380</v>
      </c>
      <c r="T12" s="39">
        <v>1.5100000000000001E-2</v>
      </c>
      <c r="U12" s="33">
        <v>497</v>
      </c>
      <c r="V12" s="34">
        <v>9.7000000000000003E-3</v>
      </c>
      <c r="W12" s="35">
        <v>497</v>
      </c>
      <c r="X12" s="34">
        <v>8.6999999999999994E-3</v>
      </c>
      <c r="Y12" s="35">
        <v>44755</v>
      </c>
      <c r="Z12" s="34">
        <v>1.2500000000000001E-2</v>
      </c>
    </row>
    <row r="13" spans="1:26" x14ac:dyDescent="0.2">
      <c r="A13" s="41"/>
      <c r="B13" s="38" t="s">
        <v>19</v>
      </c>
      <c r="C13" s="36">
        <v>469</v>
      </c>
      <c r="D13" s="39">
        <v>9.5141495080636983E-3</v>
      </c>
      <c r="E13" s="37">
        <v>469</v>
      </c>
      <c r="F13" s="39">
        <v>9.2629167325011842E-3</v>
      </c>
      <c r="G13" s="37">
        <v>30764</v>
      </c>
      <c r="H13" s="39">
        <v>9.4772363338831225E-3</v>
      </c>
      <c r="I13" s="33">
        <v>1351</v>
      </c>
      <c r="J13" s="34">
        <v>2.9700000000000001E-2</v>
      </c>
      <c r="K13" s="35">
        <v>1351</v>
      </c>
      <c r="L13" s="34">
        <v>3.7499999999999999E-2</v>
      </c>
      <c r="M13" s="35">
        <v>32115</v>
      </c>
      <c r="N13" s="34">
        <v>9.2999999999999992E-3</v>
      </c>
      <c r="O13" s="36">
        <v>-524</v>
      </c>
      <c r="P13" s="39">
        <v>-9.7000000000000003E-3</v>
      </c>
      <c r="Q13" s="37">
        <v>-524</v>
      </c>
      <c r="R13" s="39">
        <v>-8.8000000000000005E-3</v>
      </c>
      <c r="S13" s="37">
        <v>31592</v>
      </c>
      <c r="T13" s="39">
        <v>8.8999999999999999E-3</v>
      </c>
      <c r="U13" s="33">
        <v>-536</v>
      </c>
      <c r="V13" s="34">
        <v>-1.04E-2</v>
      </c>
      <c r="W13" s="35">
        <v>-536</v>
      </c>
      <c r="X13" s="34">
        <v>-9.4000000000000004E-3</v>
      </c>
      <c r="Y13" s="35">
        <v>31055</v>
      </c>
      <c r="Z13" s="34">
        <v>8.6999999999999994E-3</v>
      </c>
    </row>
    <row r="14" spans="1:26" x14ac:dyDescent="0.2">
      <c r="A14" s="28"/>
      <c r="B14" s="38" t="s">
        <v>20</v>
      </c>
      <c r="C14" s="36">
        <v>699</v>
      </c>
      <c r="D14" s="39">
        <v>1.4179937113297495E-2</v>
      </c>
      <c r="E14" s="37">
        <v>699</v>
      </c>
      <c r="F14" s="39">
        <v>1.3805498498972982E-2</v>
      </c>
      <c r="G14" s="37">
        <v>29508</v>
      </c>
      <c r="H14" s="39">
        <v>9.0903097692180204E-3</v>
      </c>
      <c r="I14" s="33">
        <v>-743</v>
      </c>
      <c r="J14" s="34">
        <v>-1.6299999999999999E-2</v>
      </c>
      <c r="K14" s="35">
        <v>-743</v>
      </c>
      <c r="L14" s="34">
        <v>-2.06E-2</v>
      </c>
      <c r="M14" s="35">
        <v>19073</v>
      </c>
      <c r="N14" s="34">
        <v>5.4999999999999997E-3</v>
      </c>
      <c r="O14" s="36">
        <v>385</v>
      </c>
      <c r="P14" s="39">
        <v>7.1000000000000004E-3</v>
      </c>
      <c r="Q14" s="37">
        <v>385</v>
      </c>
      <c r="R14" s="39">
        <v>6.4999999999999997E-3</v>
      </c>
      <c r="S14" s="37">
        <v>19458</v>
      </c>
      <c r="T14" s="39">
        <v>5.4999999999999997E-3</v>
      </c>
      <c r="U14" s="33">
        <v>557</v>
      </c>
      <c r="V14" s="34">
        <v>1.0800000000000001E-2</v>
      </c>
      <c r="W14" s="35">
        <v>557</v>
      </c>
      <c r="X14" s="34">
        <v>9.7000000000000003E-3</v>
      </c>
      <c r="Y14" s="35">
        <v>20015</v>
      </c>
      <c r="Z14" s="34">
        <v>5.5999999999999999E-3</v>
      </c>
    </row>
    <row r="15" spans="1:26" x14ac:dyDescent="0.2">
      <c r="A15" s="41"/>
      <c r="B15" s="38" t="s">
        <v>21</v>
      </c>
      <c r="C15" s="36">
        <v>11099</v>
      </c>
      <c r="D15" s="39">
        <v>0.22515468100213004</v>
      </c>
      <c r="E15" s="37">
        <v>11099</v>
      </c>
      <c r="F15" s="39">
        <v>0.21920919576552378</v>
      </c>
      <c r="G15" s="37">
        <v>156294</v>
      </c>
      <c r="H15" s="39">
        <v>4.8148328421789385E-2</v>
      </c>
      <c r="I15" s="33">
        <v>-4117</v>
      </c>
      <c r="J15" s="34">
        <v>-9.0499999999999997E-2</v>
      </c>
      <c r="K15" s="35">
        <v>-4117</v>
      </c>
      <c r="L15" s="34">
        <v>-0.1143</v>
      </c>
      <c r="M15" s="35">
        <v>169284</v>
      </c>
      <c r="N15" s="34">
        <v>4.9200000000000001E-2</v>
      </c>
      <c r="O15" s="36">
        <v>15358</v>
      </c>
      <c r="P15" s="39">
        <v>0.2833</v>
      </c>
      <c r="Q15" s="37">
        <v>15358</v>
      </c>
      <c r="R15" s="39">
        <v>0.25769999999999998</v>
      </c>
      <c r="S15" s="37">
        <v>184641</v>
      </c>
      <c r="T15" s="39">
        <v>5.2299999999999999E-2</v>
      </c>
      <c r="U15" s="33">
        <v>20669</v>
      </c>
      <c r="V15" s="34">
        <v>0.40210000000000001</v>
      </c>
      <c r="W15" s="35">
        <v>20669</v>
      </c>
      <c r="X15" s="34">
        <v>0.36180000000000001</v>
      </c>
      <c r="Y15" s="35">
        <v>224322</v>
      </c>
      <c r="Z15" s="34">
        <v>6.2600000000000003E-2</v>
      </c>
    </row>
    <row r="16" spans="1:26" x14ac:dyDescent="0.2">
      <c r="A16" s="28"/>
      <c r="B16" s="38" t="s">
        <v>22</v>
      </c>
      <c r="C16" s="36">
        <v>1829</v>
      </c>
      <c r="D16" s="39">
        <v>3.7103154478141796E-2</v>
      </c>
      <c r="E16" s="37">
        <v>1829</v>
      </c>
      <c r="F16" s="39">
        <v>3.6123400221203979E-2</v>
      </c>
      <c r="G16" s="37">
        <v>458827</v>
      </c>
      <c r="H16" s="39">
        <v>0.14134741631018696</v>
      </c>
      <c r="I16" s="33">
        <v>2606</v>
      </c>
      <c r="J16" s="34">
        <v>5.7299999999999997E-2</v>
      </c>
      <c r="K16" s="35">
        <v>2606</v>
      </c>
      <c r="L16" s="34">
        <v>7.2400000000000006E-2</v>
      </c>
      <c r="M16" s="35">
        <v>553618</v>
      </c>
      <c r="N16" s="34">
        <v>0.16089999999999999</v>
      </c>
      <c r="O16" s="36">
        <v>5966</v>
      </c>
      <c r="P16" s="39">
        <v>0.1101</v>
      </c>
      <c r="Q16" s="37">
        <v>5966</v>
      </c>
      <c r="R16" s="39">
        <v>0.10009999999999999</v>
      </c>
      <c r="S16" s="37">
        <v>518198</v>
      </c>
      <c r="T16" s="39">
        <v>0.1467</v>
      </c>
      <c r="U16" s="33">
        <v>2189</v>
      </c>
      <c r="V16" s="34">
        <v>4.2599999999999999E-2</v>
      </c>
      <c r="W16" s="35">
        <v>2189</v>
      </c>
      <c r="X16" s="34">
        <v>3.8300000000000001E-2</v>
      </c>
      <c r="Y16" s="35">
        <v>548326</v>
      </c>
      <c r="Z16" s="34">
        <v>0.15310000000000001</v>
      </c>
    </row>
    <row r="17" spans="1:26" x14ac:dyDescent="0.2">
      <c r="A17" s="28"/>
      <c r="B17" s="38" t="s">
        <v>23</v>
      </c>
      <c r="C17" s="36">
        <v>3846</v>
      </c>
      <c r="D17" s="39">
        <v>7.8020083172735566E-2</v>
      </c>
      <c r="E17" s="37">
        <v>3846</v>
      </c>
      <c r="F17" s="39">
        <v>7.595986727761099E-2</v>
      </c>
      <c r="G17" s="37">
        <v>504082</v>
      </c>
      <c r="H17" s="39">
        <v>0.15528878707763855</v>
      </c>
      <c r="I17" s="33">
        <v>5409</v>
      </c>
      <c r="J17" s="34">
        <v>0.11890000000000001</v>
      </c>
      <c r="K17" s="35">
        <v>5409</v>
      </c>
      <c r="L17" s="34">
        <v>0.1502</v>
      </c>
      <c r="M17" s="35">
        <v>509491</v>
      </c>
      <c r="N17" s="34">
        <v>0.14810000000000001</v>
      </c>
      <c r="O17" s="36">
        <v>5473</v>
      </c>
      <c r="P17" s="39">
        <v>0.10100000000000001</v>
      </c>
      <c r="Q17" s="37">
        <v>5473</v>
      </c>
      <c r="R17" s="39">
        <v>9.1800000000000007E-2</v>
      </c>
      <c r="S17" s="37">
        <v>514964</v>
      </c>
      <c r="T17" s="39">
        <v>0.1457</v>
      </c>
      <c r="U17" s="33">
        <v>3652</v>
      </c>
      <c r="V17" s="34">
        <v>7.0999999999999994E-2</v>
      </c>
      <c r="W17" s="35">
        <v>3652</v>
      </c>
      <c r="X17" s="34">
        <v>6.3899999999999998E-2</v>
      </c>
      <c r="Y17" s="35">
        <v>513922</v>
      </c>
      <c r="Z17" s="34">
        <v>0.14349999999999999</v>
      </c>
    </row>
    <row r="18" spans="1:26" x14ac:dyDescent="0.2">
      <c r="A18" s="28"/>
      <c r="B18" s="38" t="s">
        <v>24</v>
      </c>
      <c r="C18" s="36">
        <v>0</v>
      </c>
      <c r="D18" s="39">
        <v>0</v>
      </c>
      <c r="E18" s="37">
        <v>0</v>
      </c>
      <c r="F18" s="39">
        <v>0</v>
      </c>
      <c r="G18" s="37">
        <v>0</v>
      </c>
      <c r="H18" s="39">
        <v>0</v>
      </c>
      <c r="I18" s="33">
        <v>0</v>
      </c>
      <c r="J18" s="34">
        <v>0</v>
      </c>
      <c r="K18" s="35">
        <v>0</v>
      </c>
      <c r="L18" s="34">
        <v>0</v>
      </c>
      <c r="M18" s="35">
        <v>0</v>
      </c>
      <c r="N18" s="34">
        <v>0</v>
      </c>
      <c r="O18" s="36">
        <v>0</v>
      </c>
      <c r="P18" s="39">
        <v>0</v>
      </c>
      <c r="Q18" s="37">
        <v>0</v>
      </c>
      <c r="R18" s="39">
        <v>0</v>
      </c>
      <c r="S18" s="37">
        <v>0</v>
      </c>
      <c r="T18" s="39">
        <v>0</v>
      </c>
      <c r="U18" s="33">
        <v>0</v>
      </c>
      <c r="V18" s="34">
        <v>0</v>
      </c>
      <c r="W18" s="35">
        <v>0</v>
      </c>
      <c r="X18" s="34">
        <v>0</v>
      </c>
      <c r="Y18" s="35">
        <v>0</v>
      </c>
      <c r="Z18" s="34">
        <v>0</v>
      </c>
    </row>
    <row r="19" spans="1:26" x14ac:dyDescent="0.2">
      <c r="A19" s="41"/>
      <c r="B19" s="38" t="s">
        <v>25</v>
      </c>
      <c r="C19" s="36">
        <v>0</v>
      </c>
      <c r="D19" s="39">
        <v>0</v>
      </c>
      <c r="E19" s="37">
        <v>0</v>
      </c>
      <c r="F19" s="39">
        <v>0</v>
      </c>
      <c r="G19" s="37">
        <v>0</v>
      </c>
      <c r="H19" s="39">
        <v>0</v>
      </c>
      <c r="I19" s="33">
        <v>0</v>
      </c>
      <c r="J19" s="34">
        <v>0</v>
      </c>
      <c r="K19" s="35">
        <v>0</v>
      </c>
      <c r="L19" s="34">
        <v>0</v>
      </c>
      <c r="M19" s="35">
        <v>0</v>
      </c>
      <c r="N19" s="34">
        <v>0</v>
      </c>
      <c r="O19" s="36">
        <v>0</v>
      </c>
      <c r="P19" s="39">
        <v>0</v>
      </c>
      <c r="Q19" s="37">
        <v>0</v>
      </c>
      <c r="R19" s="39">
        <v>0</v>
      </c>
      <c r="S19" s="37">
        <v>0</v>
      </c>
      <c r="T19" s="39">
        <v>0</v>
      </c>
      <c r="U19" s="33">
        <v>0</v>
      </c>
      <c r="V19" s="34">
        <v>0</v>
      </c>
      <c r="W19" s="35">
        <v>0</v>
      </c>
      <c r="X19" s="34">
        <v>0</v>
      </c>
      <c r="Y19" s="35">
        <v>0</v>
      </c>
      <c r="Z19" s="34">
        <v>0</v>
      </c>
    </row>
    <row r="20" spans="1:26" x14ac:dyDescent="0.2">
      <c r="A20" s="28"/>
      <c r="B20" s="38" t="s">
        <v>26</v>
      </c>
      <c r="C20" s="36">
        <v>13871</v>
      </c>
      <c r="D20" s="39">
        <v>0.28138756466173037</v>
      </c>
      <c r="E20" s="37">
        <v>13871</v>
      </c>
      <c r="F20" s="39">
        <v>0.2739571812292621</v>
      </c>
      <c r="G20" s="37">
        <v>375016</v>
      </c>
      <c r="H20" s="39">
        <v>0.11552838580768147</v>
      </c>
      <c r="I20" s="33">
        <v>5055</v>
      </c>
      <c r="J20" s="34">
        <v>0.11119999999999999</v>
      </c>
      <c r="K20" s="35">
        <v>5055</v>
      </c>
      <c r="L20" s="34">
        <v>0.1404</v>
      </c>
      <c r="M20" s="35">
        <v>387667</v>
      </c>
      <c r="N20" s="34">
        <v>0.11269999999999999</v>
      </c>
      <c r="O20" s="36">
        <v>1032</v>
      </c>
      <c r="P20" s="39">
        <v>1.8900000000000011E-2</v>
      </c>
      <c r="Q20" s="37">
        <v>1032</v>
      </c>
      <c r="R20" s="39">
        <v>1.7299999999999999E-2</v>
      </c>
      <c r="S20" s="37">
        <v>401919</v>
      </c>
      <c r="T20" s="39">
        <v>0.1138</v>
      </c>
      <c r="U20" s="33">
        <v>12365</v>
      </c>
      <c r="V20" s="34">
        <v>0.24060000000000001</v>
      </c>
      <c r="W20" s="35">
        <v>12365</v>
      </c>
      <c r="X20" s="34">
        <v>0.21640000000000001</v>
      </c>
      <c r="Y20" s="35">
        <v>398530</v>
      </c>
      <c r="Z20" s="34">
        <v>0.1113</v>
      </c>
    </row>
    <row r="21" spans="1:26" x14ac:dyDescent="0.2">
      <c r="A21" s="28"/>
      <c r="B21" s="38" t="s">
        <v>27</v>
      </c>
      <c r="C21" s="36">
        <v>4800</v>
      </c>
      <c r="D21" s="39">
        <v>9.7372958717922717E-2</v>
      </c>
      <c r="E21" s="37">
        <v>4800</v>
      </c>
      <c r="F21" s="39">
        <v>9.4801706430715754E-2</v>
      </c>
      <c r="G21" s="37">
        <v>331277</v>
      </c>
      <c r="H21" s="39">
        <v>0.10205403786828107</v>
      </c>
      <c r="I21" s="33">
        <v>4587</v>
      </c>
      <c r="J21" s="34">
        <v>0.1009</v>
      </c>
      <c r="K21" s="35">
        <v>4587</v>
      </c>
      <c r="L21" s="34">
        <v>0.12740000000000001</v>
      </c>
      <c r="M21" s="35">
        <v>331427</v>
      </c>
      <c r="N21" s="34">
        <v>9.6299999999999997E-2</v>
      </c>
      <c r="O21" s="36">
        <v>4638</v>
      </c>
      <c r="P21" s="39">
        <v>8.5599999999999996E-2</v>
      </c>
      <c r="Q21" s="37">
        <v>4638</v>
      </c>
      <c r="R21" s="39">
        <v>7.7799999999999994E-2</v>
      </c>
      <c r="S21" s="37">
        <v>331735</v>
      </c>
      <c r="T21" s="39">
        <v>9.3899999999999997E-2</v>
      </c>
      <c r="U21" s="33">
        <v>2855</v>
      </c>
      <c r="V21" s="34">
        <v>5.5500000000000001E-2</v>
      </c>
      <c r="W21" s="35">
        <v>2855</v>
      </c>
      <c r="X21" s="34">
        <v>0.05</v>
      </c>
      <c r="Y21" s="35">
        <v>330175</v>
      </c>
      <c r="Z21" s="34">
        <v>9.2200000000000004E-2</v>
      </c>
    </row>
    <row r="22" spans="1:26" x14ac:dyDescent="0.2">
      <c r="A22" s="28"/>
      <c r="B22" s="38" t="s">
        <v>28</v>
      </c>
      <c r="C22" s="36">
        <v>354</v>
      </c>
      <c r="D22" s="39">
        <v>7.1812557054468E-3</v>
      </c>
      <c r="E22" s="37">
        <v>354</v>
      </c>
      <c r="F22" s="39">
        <v>6.991625849265287E-3</v>
      </c>
      <c r="G22" s="37">
        <v>0</v>
      </c>
      <c r="H22" s="39">
        <v>0</v>
      </c>
      <c r="I22" s="33">
        <v>11033</v>
      </c>
      <c r="J22" s="34">
        <v>0.24260000000000001</v>
      </c>
      <c r="K22" s="35">
        <v>11033</v>
      </c>
      <c r="L22" s="34">
        <v>0.30640000000000001</v>
      </c>
      <c r="M22" s="35">
        <v>0</v>
      </c>
      <c r="N22" s="34">
        <v>0</v>
      </c>
      <c r="O22" s="36">
        <v>221</v>
      </c>
      <c r="P22" s="39">
        <v>4.1000000000000003E-3</v>
      </c>
      <c r="Q22" s="37">
        <v>221</v>
      </c>
      <c r="R22" s="39">
        <v>3.7000000000000002E-3</v>
      </c>
      <c r="S22" s="37">
        <v>0</v>
      </c>
      <c r="T22" s="39">
        <v>0</v>
      </c>
      <c r="U22" s="33">
        <v>60</v>
      </c>
      <c r="V22" s="34">
        <v>1.1999999999999999E-3</v>
      </c>
      <c r="W22" s="35">
        <v>60</v>
      </c>
      <c r="X22" s="34">
        <v>1.1000000000000001E-3</v>
      </c>
      <c r="Y22" s="35">
        <v>0</v>
      </c>
      <c r="Z22" s="34">
        <v>0</v>
      </c>
    </row>
    <row r="23" spans="1:26" x14ac:dyDescent="0.2">
      <c r="A23" s="42"/>
      <c r="B23" s="43" t="s">
        <v>29</v>
      </c>
      <c r="C23" s="44">
        <v>49295</v>
      </c>
      <c r="D23" s="45">
        <v>1</v>
      </c>
      <c r="E23" s="44">
        <v>50632</v>
      </c>
      <c r="F23" s="45">
        <v>1</v>
      </c>
      <c r="G23" s="44">
        <v>3246094</v>
      </c>
      <c r="H23" s="45">
        <v>1</v>
      </c>
      <c r="I23" s="46">
        <v>45474</v>
      </c>
      <c r="J23" s="47">
        <v>1.0001</v>
      </c>
      <c r="K23" s="48">
        <v>36012</v>
      </c>
      <c r="L23" s="47">
        <v>1.0002</v>
      </c>
      <c r="M23" s="48">
        <v>3440817</v>
      </c>
      <c r="N23" s="47">
        <v>1</v>
      </c>
      <c r="O23" s="44">
        <v>54211</v>
      </c>
      <c r="P23" s="45">
        <v>0.99999999999999989</v>
      </c>
      <c r="Q23" s="49">
        <v>59607</v>
      </c>
      <c r="R23" s="45">
        <v>1</v>
      </c>
      <c r="S23" s="49">
        <v>3533327</v>
      </c>
      <c r="T23" s="45">
        <v>1</v>
      </c>
      <c r="U23" s="46">
        <v>51402</v>
      </c>
      <c r="V23" s="47">
        <v>0.99999999999999989</v>
      </c>
      <c r="W23" s="48">
        <v>57129</v>
      </c>
      <c r="X23" s="47">
        <v>0.99990000000000001</v>
      </c>
      <c r="Y23" s="48">
        <v>3581760</v>
      </c>
      <c r="Z23" s="47">
        <v>1.0001</v>
      </c>
    </row>
    <row r="24" spans="1:26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</row>
    <row r="25" spans="1:26" x14ac:dyDescent="0.2">
      <c r="A25" s="10"/>
      <c r="B25" s="29" t="s">
        <v>30</v>
      </c>
      <c r="C25" s="53">
        <v>42709</v>
      </c>
      <c r="D25" s="31">
        <v>0.86639618622578352</v>
      </c>
      <c r="E25" s="32">
        <v>43918</v>
      </c>
      <c r="F25" s="31">
        <v>0.86739611313003639</v>
      </c>
      <c r="G25" s="32">
        <v>3032730</v>
      </c>
      <c r="H25" s="31">
        <v>0.93427054176496427</v>
      </c>
      <c r="I25" s="54">
        <v>37371</v>
      </c>
      <c r="J25" s="55">
        <v>0.82179999999999997</v>
      </c>
      <c r="K25" s="56">
        <v>28548</v>
      </c>
      <c r="L25" s="55">
        <v>0.79269999999999996</v>
      </c>
      <c r="M25" s="56">
        <v>3214255</v>
      </c>
      <c r="N25" s="57">
        <v>0.93420000000000003</v>
      </c>
      <c r="O25" s="53">
        <v>53368</v>
      </c>
      <c r="P25" s="31">
        <v>0.98440000000000005</v>
      </c>
      <c r="Q25" s="32">
        <v>57444</v>
      </c>
      <c r="R25" s="31">
        <v>0.9637</v>
      </c>
      <c r="S25" s="32">
        <v>3296810</v>
      </c>
      <c r="T25" s="58">
        <v>0.93310000000000004</v>
      </c>
      <c r="U25" s="54">
        <v>49296</v>
      </c>
      <c r="V25" s="55">
        <v>0.95899999999999996</v>
      </c>
      <c r="W25" s="56">
        <v>55704</v>
      </c>
      <c r="X25" s="55">
        <v>0.97509999999999997</v>
      </c>
      <c r="Y25" s="56">
        <v>3353842</v>
      </c>
      <c r="Z25" s="57">
        <v>0.93640000000000001</v>
      </c>
    </row>
    <row r="26" spans="1:26" x14ac:dyDescent="0.2">
      <c r="A26" s="10"/>
      <c r="B26" s="38" t="s">
        <v>31</v>
      </c>
      <c r="C26" s="59">
        <v>6586</v>
      </c>
      <c r="D26" s="39">
        <v>0.13360381377421646</v>
      </c>
      <c r="E26" s="37">
        <v>6714</v>
      </c>
      <c r="F26" s="39">
        <v>0.13260388686996366</v>
      </c>
      <c r="G26" s="37">
        <v>213364</v>
      </c>
      <c r="H26" s="39">
        <v>6.5729458235035704E-2</v>
      </c>
      <c r="I26" s="33">
        <v>8103</v>
      </c>
      <c r="J26" s="34">
        <v>0.1782</v>
      </c>
      <c r="K26" s="35">
        <v>7464</v>
      </c>
      <c r="L26" s="34">
        <v>0.20730000000000001</v>
      </c>
      <c r="M26" s="35">
        <v>226562</v>
      </c>
      <c r="N26" s="60">
        <v>6.5799999999999997E-2</v>
      </c>
      <c r="O26" s="59">
        <v>843</v>
      </c>
      <c r="P26" s="39">
        <v>1.5599999999999999E-2</v>
      </c>
      <c r="Q26" s="37">
        <v>2163</v>
      </c>
      <c r="R26" s="39">
        <v>3.6299999999999999E-2</v>
      </c>
      <c r="S26" s="37">
        <v>236517</v>
      </c>
      <c r="T26" s="61">
        <v>6.6900000000000001E-2</v>
      </c>
      <c r="U26" s="33">
        <v>2106</v>
      </c>
      <c r="V26" s="34">
        <v>4.1000000000000002E-2</v>
      </c>
      <c r="W26" s="35">
        <v>1425</v>
      </c>
      <c r="X26" s="34">
        <v>2.4899999999999999E-2</v>
      </c>
      <c r="Y26" s="35">
        <v>227918</v>
      </c>
      <c r="Z26" s="60">
        <v>6.3600000000000004E-2</v>
      </c>
    </row>
    <row r="27" spans="1:26" x14ac:dyDescent="0.2">
      <c r="A27" s="10"/>
      <c r="B27" s="43" t="s">
        <v>29</v>
      </c>
      <c r="C27" s="62">
        <v>49295</v>
      </c>
      <c r="D27" s="45">
        <v>1</v>
      </c>
      <c r="E27" s="62">
        <v>50632</v>
      </c>
      <c r="F27" s="45">
        <v>1</v>
      </c>
      <c r="G27" s="49">
        <v>3246094</v>
      </c>
      <c r="H27" s="45">
        <v>1</v>
      </c>
      <c r="I27" s="46">
        <v>45474</v>
      </c>
      <c r="J27" s="47">
        <v>1</v>
      </c>
      <c r="K27" s="48">
        <v>36012</v>
      </c>
      <c r="L27" s="47">
        <v>1</v>
      </c>
      <c r="M27" s="48">
        <v>3440817</v>
      </c>
      <c r="N27" s="64">
        <v>1</v>
      </c>
      <c r="O27" s="82">
        <v>54211</v>
      </c>
      <c r="P27" s="45">
        <v>1</v>
      </c>
      <c r="Q27" s="49">
        <v>59607</v>
      </c>
      <c r="R27" s="65">
        <v>1</v>
      </c>
      <c r="S27" s="49">
        <v>3533327</v>
      </c>
      <c r="T27" s="66">
        <v>1</v>
      </c>
      <c r="U27" s="46">
        <v>51402</v>
      </c>
      <c r="V27" s="47">
        <v>1</v>
      </c>
      <c r="W27" s="48">
        <v>57129</v>
      </c>
      <c r="X27" s="47">
        <v>1</v>
      </c>
      <c r="Y27" s="48">
        <v>3581760</v>
      </c>
      <c r="Z27" s="64">
        <v>1</v>
      </c>
    </row>
    <row r="28" spans="1:26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</row>
    <row r="29" spans="1:26" x14ac:dyDescent="0.2">
      <c r="A29" s="10"/>
      <c r="B29" s="29" t="s">
        <v>32</v>
      </c>
      <c r="C29" s="53">
        <v>23485</v>
      </c>
      <c r="D29" s="31">
        <v>0.47641748656050309</v>
      </c>
      <c r="E29" s="32">
        <v>24822</v>
      </c>
      <c r="F29" s="31">
        <v>0.49024332437983886</v>
      </c>
      <c r="G29" s="32">
        <v>1486674</v>
      </c>
      <c r="H29" s="31">
        <v>0.45798858566634237</v>
      </c>
      <c r="I29" s="54">
        <v>14613</v>
      </c>
      <c r="J29" s="55">
        <v>0.32129999999999997</v>
      </c>
      <c r="K29" s="56">
        <v>5152</v>
      </c>
      <c r="L29" s="55">
        <v>0.1431</v>
      </c>
      <c r="M29" s="56">
        <v>1572136</v>
      </c>
      <c r="N29" s="57">
        <v>0.45689999999999997</v>
      </c>
      <c r="O29" s="53">
        <v>36407</v>
      </c>
      <c r="P29" s="31">
        <v>0.67159999999999997</v>
      </c>
      <c r="Q29" s="32">
        <v>41802</v>
      </c>
      <c r="R29" s="31">
        <v>0.70130000000000003</v>
      </c>
      <c r="S29" s="32">
        <v>1681542</v>
      </c>
      <c r="T29" s="58">
        <v>0.47589999999999999</v>
      </c>
      <c r="U29" s="54">
        <v>30320</v>
      </c>
      <c r="V29" s="55">
        <v>0.58989999999999998</v>
      </c>
      <c r="W29" s="56">
        <v>36047</v>
      </c>
      <c r="X29" s="55">
        <v>0.63100000000000001</v>
      </c>
      <c r="Y29" s="56">
        <v>1714997</v>
      </c>
      <c r="Z29" s="57">
        <v>0.4788</v>
      </c>
    </row>
    <row r="30" spans="1:26" x14ac:dyDescent="0.2">
      <c r="A30" s="10"/>
      <c r="B30" s="38" t="s">
        <v>33</v>
      </c>
      <c r="C30" s="59">
        <v>25810</v>
      </c>
      <c r="D30" s="39">
        <v>0.52358251343949691</v>
      </c>
      <c r="E30" s="37">
        <v>25810</v>
      </c>
      <c r="F30" s="39">
        <v>0.50975667562016114</v>
      </c>
      <c r="G30" s="37">
        <v>1759420</v>
      </c>
      <c r="H30" s="39">
        <v>0.54201141433365763</v>
      </c>
      <c r="I30" s="33">
        <v>30861</v>
      </c>
      <c r="J30" s="34">
        <v>0.67869999999999997</v>
      </c>
      <c r="K30" s="35">
        <v>30860</v>
      </c>
      <c r="L30" s="34">
        <v>0.8569</v>
      </c>
      <c r="M30" s="35">
        <v>1868681</v>
      </c>
      <c r="N30" s="60">
        <v>0.54310000000000003</v>
      </c>
      <c r="O30" s="59">
        <v>17804</v>
      </c>
      <c r="P30" s="39">
        <v>0.32840000000000003</v>
      </c>
      <c r="Q30" s="37">
        <v>17805</v>
      </c>
      <c r="R30" s="39">
        <v>0.29870000000000002</v>
      </c>
      <c r="S30" s="37">
        <v>1851785</v>
      </c>
      <c r="T30" s="61">
        <v>0.52410000000000001</v>
      </c>
      <c r="U30" s="33">
        <v>21082</v>
      </c>
      <c r="V30" s="34">
        <v>0.41010000000000002</v>
      </c>
      <c r="W30" s="35">
        <v>21082</v>
      </c>
      <c r="X30" s="34">
        <v>0.36899999999999999</v>
      </c>
      <c r="Y30" s="35">
        <v>1866763</v>
      </c>
      <c r="Z30" s="60">
        <v>0.5212</v>
      </c>
    </row>
    <row r="31" spans="1:26" x14ac:dyDescent="0.2">
      <c r="A31" s="10"/>
      <c r="B31" s="43" t="s">
        <v>29</v>
      </c>
      <c r="C31" s="62">
        <v>49295</v>
      </c>
      <c r="D31" s="45">
        <v>1</v>
      </c>
      <c r="E31" s="62">
        <v>50632</v>
      </c>
      <c r="F31" s="45">
        <v>1</v>
      </c>
      <c r="G31" s="62">
        <v>3246094</v>
      </c>
      <c r="H31" s="45">
        <v>1</v>
      </c>
      <c r="I31" s="46">
        <v>45474</v>
      </c>
      <c r="J31" s="47">
        <v>1</v>
      </c>
      <c r="K31" s="48">
        <v>36012</v>
      </c>
      <c r="L31" s="47">
        <v>1</v>
      </c>
      <c r="M31" s="48">
        <v>3440817</v>
      </c>
      <c r="N31" s="64">
        <v>1</v>
      </c>
      <c r="O31" s="62">
        <v>54211</v>
      </c>
      <c r="P31" s="45">
        <v>1</v>
      </c>
      <c r="Q31" s="49">
        <v>59607</v>
      </c>
      <c r="R31" s="45">
        <v>1</v>
      </c>
      <c r="S31" s="49">
        <v>3533327</v>
      </c>
      <c r="T31" s="66">
        <v>1</v>
      </c>
      <c r="U31" s="46">
        <v>51402</v>
      </c>
      <c r="V31" s="47">
        <v>1</v>
      </c>
      <c r="W31" s="48">
        <v>57129</v>
      </c>
      <c r="X31" s="47">
        <v>1</v>
      </c>
      <c r="Y31" s="48">
        <v>3581760</v>
      </c>
      <c r="Z31" s="64">
        <v>1</v>
      </c>
    </row>
    <row r="32" spans="1:26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x14ac:dyDescent="0.25">
      <c r="A33" s="15"/>
      <c r="B33" s="67" t="s">
        <v>34</v>
      </c>
      <c r="C33" s="68" t="s">
        <v>4</v>
      </c>
      <c r="D33" s="69"/>
      <c r="E33" s="69"/>
      <c r="F33" s="69"/>
      <c r="G33" s="69"/>
      <c r="H33" s="70"/>
      <c r="I33" s="68" t="s">
        <v>35</v>
      </c>
      <c r="J33" s="69"/>
      <c r="K33" s="69"/>
      <c r="L33" s="69"/>
      <c r="M33" s="69"/>
      <c r="N33" s="70"/>
      <c r="O33" s="68" t="s">
        <v>36</v>
      </c>
      <c r="P33" s="69"/>
      <c r="Q33" s="69"/>
      <c r="R33" s="69"/>
      <c r="S33" s="69"/>
      <c r="T33" s="70"/>
      <c r="U33" s="68" t="s">
        <v>37</v>
      </c>
      <c r="V33" s="69"/>
      <c r="W33" s="69"/>
      <c r="X33" s="69"/>
      <c r="Y33" s="69"/>
      <c r="Z33" s="70"/>
    </row>
    <row r="34" spans="1:26" ht="23.25" x14ac:dyDescent="0.2">
      <c r="A34" s="15"/>
      <c r="B34" s="16" t="str">
        <f>+B6</f>
        <v>2024</v>
      </c>
      <c r="C34" s="17" t="s">
        <v>41</v>
      </c>
      <c r="D34" s="18"/>
      <c r="E34" s="19" t="s">
        <v>42</v>
      </c>
      <c r="F34" s="19"/>
      <c r="G34" s="21" t="s">
        <v>11</v>
      </c>
      <c r="H34" s="22"/>
      <c r="I34" s="17" t="s">
        <v>41</v>
      </c>
      <c r="J34" s="18"/>
      <c r="K34" s="19" t="s">
        <v>42</v>
      </c>
      <c r="L34" s="20"/>
      <c r="M34" s="21" t="s">
        <v>11</v>
      </c>
      <c r="N34" s="22"/>
      <c r="O34" s="17" t="s">
        <v>41</v>
      </c>
      <c r="P34" s="18"/>
      <c r="Q34" s="19" t="s">
        <v>42</v>
      </c>
      <c r="R34" s="20"/>
      <c r="S34" s="21" t="s">
        <v>11</v>
      </c>
      <c r="T34" s="22"/>
      <c r="U34" s="17" t="s">
        <v>9</v>
      </c>
      <c r="V34" s="18"/>
      <c r="W34" s="19" t="s">
        <v>10</v>
      </c>
      <c r="X34" s="20"/>
      <c r="Y34" s="21" t="s">
        <v>11</v>
      </c>
      <c r="Z34" s="22"/>
    </row>
    <row r="35" spans="1:26" ht="30" x14ac:dyDescent="0.2">
      <c r="A35" s="15"/>
      <c r="B35" s="24"/>
      <c r="C35" s="25" t="s">
        <v>12</v>
      </c>
      <c r="D35" s="26" t="s">
        <v>13</v>
      </c>
      <c r="E35" s="26" t="s">
        <v>12</v>
      </c>
      <c r="F35" s="26" t="s">
        <v>13</v>
      </c>
      <c r="G35" s="26" t="s">
        <v>12</v>
      </c>
      <c r="H35" s="27" t="s">
        <v>13</v>
      </c>
      <c r="I35" s="25" t="s">
        <v>12</v>
      </c>
      <c r="J35" s="26" t="s">
        <v>13</v>
      </c>
      <c r="K35" s="26" t="s">
        <v>12</v>
      </c>
      <c r="L35" s="26" t="s">
        <v>13</v>
      </c>
      <c r="M35" s="26" t="s">
        <v>12</v>
      </c>
      <c r="N35" s="27" t="s">
        <v>13</v>
      </c>
      <c r="O35" s="25" t="s">
        <v>12</v>
      </c>
      <c r="P35" s="26" t="s">
        <v>13</v>
      </c>
      <c r="Q35" s="26" t="s">
        <v>12</v>
      </c>
      <c r="R35" s="26" t="s">
        <v>13</v>
      </c>
      <c r="S35" s="26" t="s">
        <v>12</v>
      </c>
      <c r="T35" s="27" t="s">
        <v>13</v>
      </c>
      <c r="U35" s="25" t="s">
        <v>12</v>
      </c>
      <c r="V35" s="26" t="s">
        <v>13</v>
      </c>
      <c r="W35" s="26" t="s">
        <v>12</v>
      </c>
      <c r="X35" s="26" t="s">
        <v>13</v>
      </c>
      <c r="Y35" s="26" t="s">
        <v>12</v>
      </c>
      <c r="Z35" s="27" t="s">
        <v>13</v>
      </c>
    </row>
    <row r="36" spans="1:26" x14ac:dyDescent="0.2">
      <c r="A36" s="10"/>
      <c r="B36" s="29" t="s">
        <v>14</v>
      </c>
      <c r="C36" s="71">
        <v>3637</v>
      </c>
      <c r="D36" s="31">
        <v>7.378030226189268E-2</v>
      </c>
      <c r="E36" s="72">
        <v>3637</v>
      </c>
      <c r="F36" s="31">
        <v>7.1832042976773577E-2</v>
      </c>
      <c r="G36" s="72">
        <v>288709</v>
      </c>
      <c r="H36" s="58">
        <v>8.8940431176669554E-2</v>
      </c>
      <c r="I36" s="73">
        <v>6383</v>
      </c>
      <c r="J36" s="55">
        <v>6.7353248425117918E-2</v>
      </c>
      <c r="K36" s="74">
        <v>6383</v>
      </c>
      <c r="L36" s="55">
        <v>7.3669267346844564E-2</v>
      </c>
      <c r="M36" s="74">
        <v>198807</v>
      </c>
      <c r="N36" s="57">
        <v>5.777901004325426E-2</v>
      </c>
      <c r="O36" s="75">
        <v>8985</v>
      </c>
      <c r="P36" s="31">
        <v>6.031010873942811E-2</v>
      </c>
      <c r="Q36" s="72">
        <v>8985</v>
      </c>
      <c r="R36" s="31">
        <v>6.1435477364257342E-2</v>
      </c>
      <c r="S36" s="72">
        <v>130518</v>
      </c>
      <c r="T36" s="58">
        <v>3.6939122815408822E-2</v>
      </c>
      <c r="U36" s="73">
        <f>IF(U$23=0,"",U8+O36)</f>
        <v>10426</v>
      </c>
      <c r="V36" s="55">
        <f>IFERROR(U36/U$51,"")</f>
        <v>5.2030621512910338E-2</v>
      </c>
      <c r="W36" s="74">
        <f>IF(W$23=0,"",W8+Q36)</f>
        <v>10426</v>
      </c>
      <c r="X36" s="55">
        <f>IFERROR(W36/W$51,"")</f>
        <v>5.1263644409479794E-2</v>
      </c>
      <c r="Y36" s="74">
        <f>Y8</f>
        <v>72117</v>
      </c>
      <c r="Z36" s="57">
        <f>IFERROR(Y36/Y$51,"")</f>
        <v>2.0134514875368534E-2</v>
      </c>
    </row>
    <row r="37" spans="1:26" x14ac:dyDescent="0.2">
      <c r="A37" s="10"/>
      <c r="B37" s="38" t="s">
        <v>15</v>
      </c>
      <c r="C37" s="76">
        <v>4021</v>
      </c>
      <c r="D37" s="39">
        <v>8.1570138959326507E-2</v>
      </c>
      <c r="E37" s="77">
        <v>2881</v>
      </c>
      <c r="F37" s="39">
        <v>5.6900774213935849E-2</v>
      </c>
      <c r="G37" s="77">
        <v>502708</v>
      </c>
      <c r="H37" s="61">
        <v>0.15486550913189823</v>
      </c>
      <c r="I37" s="78">
        <v>11383</v>
      </c>
      <c r="J37" s="34">
        <v>0.12011311715856451</v>
      </c>
      <c r="K37" s="79">
        <v>6218</v>
      </c>
      <c r="L37" s="34">
        <v>7.1764923133742678E-2</v>
      </c>
      <c r="M37" s="79">
        <v>556484</v>
      </c>
      <c r="N37" s="60">
        <v>0.16173019373015188</v>
      </c>
      <c r="O37" s="80">
        <v>18341</v>
      </c>
      <c r="P37" s="39">
        <v>0.12311048462880923</v>
      </c>
      <c r="Q37" s="77">
        <v>15871</v>
      </c>
      <c r="R37" s="39">
        <v>0.10851891610997531</v>
      </c>
      <c r="S37" s="77">
        <v>634172</v>
      </c>
      <c r="T37" s="61">
        <v>0.17948296322417936</v>
      </c>
      <c r="U37" s="78">
        <f t="shared" ref="U37:U50" si="0">IF(U$23=0,"",U9+O37)</f>
        <v>22232</v>
      </c>
      <c r="V37" s="34">
        <f t="shared" ref="V37:V51" si="1">IFERROR(U37/U$51,"")</f>
        <v>0.11094808914972402</v>
      </c>
      <c r="W37" s="79">
        <f t="shared" ref="W37:W50" si="2">IF(W$23=0,"",W9+Q37)</f>
        <v>20496</v>
      </c>
      <c r="X37" s="34">
        <f t="shared" ref="X37:X51" si="3">IFERROR(W37/W$51,"")</f>
        <v>0.10077687088209264</v>
      </c>
      <c r="Y37" s="79">
        <f t="shared" ref="Y37:Y50" si="4">Y9</f>
        <v>636014</v>
      </c>
      <c r="Z37" s="60">
        <f t="shared" ref="Z37:Z51" si="5">IFERROR(Y37/Y$51,"")</f>
        <v>0.17757024479585456</v>
      </c>
    </row>
    <row r="38" spans="1:26" x14ac:dyDescent="0.2">
      <c r="A38" s="10"/>
      <c r="B38" s="38" t="s">
        <v>16</v>
      </c>
      <c r="C38" s="76">
        <v>0</v>
      </c>
      <c r="D38" s="39">
        <v>0</v>
      </c>
      <c r="E38" s="77">
        <v>0</v>
      </c>
      <c r="F38" s="39">
        <v>0</v>
      </c>
      <c r="G38" s="77">
        <v>0</v>
      </c>
      <c r="H38" s="61">
        <v>0</v>
      </c>
      <c r="I38" s="78">
        <v>0</v>
      </c>
      <c r="J38" s="34">
        <v>0</v>
      </c>
      <c r="K38" s="79">
        <v>0</v>
      </c>
      <c r="L38" s="34">
        <v>0</v>
      </c>
      <c r="M38" s="79">
        <v>0</v>
      </c>
      <c r="N38" s="60">
        <v>0</v>
      </c>
      <c r="O38" s="80">
        <v>0</v>
      </c>
      <c r="P38" s="39">
        <v>0</v>
      </c>
      <c r="Q38" s="77">
        <v>0</v>
      </c>
      <c r="R38" s="39">
        <v>0</v>
      </c>
      <c r="S38" s="77">
        <v>0</v>
      </c>
      <c r="T38" s="61">
        <v>0</v>
      </c>
      <c r="U38" s="78">
        <f t="shared" si="0"/>
        <v>0</v>
      </c>
      <c r="V38" s="34">
        <f t="shared" si="1"/>
        <v>0</v>
      </c>
      <c r="W38" s="79">
        <f t="shared" si="2"/>
        <v>0</v>
      </c>
      <c r="X38" s="34">
        <f t="shared" si="3"/>
        <v>0</v>
      </c>
      <c r="Y38" s="79">
        <f t="shared" si="4"/>
        <v>0</v>
      </c>
      <c r="Z38" s="60">
        <f t="shared" si="5"/>
        <v>0</v>
      </c>
    </row>
    <row r="39" spans="1:26" x14ac:dyDescent="0.2">
      <c r="A39" s="10"/>
      <c r="B39" s="38" t="s">
        <v>17</v>
      </c>
      <c r="C39" s="76">
        <v>4030</v>
      </c>
      <c r="D39" s="39">
        <v>8.1752713256922613E-2</v>
      </c>
      <c r="E39" s="77">
        <v>6507</v>
      </c>
      <c r="F39" s="39">
        <v>0.12851556328013905</v>
      </c>
      <c r="G39" s="77">
        <v>509456</v>
      </c>
      <c r="H39" s="61">
        <v>0.15694431522931868</v>
      </c>
      <c r="I39" s="78">
        <v>13394</v>
      </c>
      <c r="J39" s="34">
        <v>0.14133313636315673</v>
      </c>
      <c r="K39" s="79">
        <v>10434</v>
      </c>
      <c r="L39" s="34">
        <v>0.12042380314851577</v>
      </c>
      <c r="M39" s="79">
        <v>628487</v>
      </c>
      <c r="N39" s="60">
        <v>0.1826563284243248</v>
      </c>
      <c r="O39" s="80">
        <v>24499</v>
      </c>
      <c r="P39" s="39">
        <v>0.16444489193180292</v>
      </c>
      <c r="Q39" s="77">
        <v>24240</v>
      </c>
      <c r="R39" s="39">
        <v>0.16574245646183616</v>
      </c>
      <c r="S39" s="77">
        <v>712750</v>
      </c>
      <c r="T39" s="61">
        <v>0.20172205969048435</v>
      </c>
      <c r="U39" s="78">
        <f t="shared" si="0"/>
        <v>28261</v>
      </c>
      <c r="V39" s="34">
        <f t="shared" si="1"/>
        <v>0.14103562196205249</v>
      </c>
      <c r="W39" s="79">
        <f t="shared" si="2"/>
        <v>32995</v>
      </c>
      <c r="X39" s="34">
        <f t="shared" si="3"/>
        <v>0.16223325794080048</v>
      </c>
      <c r="Y39" s="79">
        <f t="shared" si="4"/>
        <v>762529</v>
      </c>
      <c r="Z39" s="60">
        <f t="shared" si="5"/>
        <v>0.21289226525507013</v>
      </c>
    </row>
    <row r="40" spans="1:26" x14ac:dyDescent="0.2">
      <c r="A40" s="10"/>
      <c r="B40" s="38" t="s">
        <v>18</v>
      </c>
      <c r="C40" s="76">
        <v>640</v>
      </c>
      <c r="D40" s="39">
        <v>1.2983061162389694E-2</v>
      </c>
      <c r="E40" s="77">
        <v>640</v>
      </c>
      <c r="F40" s="39">
        <v>1.2640227524095434E-2</v>
      </c>
      <c r="G40" s="77">
        <v>59453</v>
      </c>
      <c r="H40" s="61">
        <v>1.8315242873434966E-2</v>
      </c>
      <c r="I40" s="78">
        <v>1461</v>
      </c>
      <c r="J40" s="34">
        <v>1.5416433643913093E-2</v>
      </c>
      <c r="K40" s="79">
        <v>1461</v>
      </c>
      <c r="L40" s="34">
        <v>1.6862102396011266E-2</v>
      </c>
      <c r="M40" s="79">
        <v>54364</v>
      </c>
      <c r="N40" s="60">
        <v>1.5799735934808507E-2</v>
      </c>
      <c r="O40" s="80">
        <v>2458</v>
      </c>
      <c r="P40" s="39">
        <v>1.6498858907235871E-2</v>
      </c>
      <c r="Q40" s="77">
        <v>2458</v>
      </c>
      <c r="R40" s="39">
        <v>1.680672268907563E-2</v>
      </c>
      <c r="S40" s="77">
        <v>53380</v>
      </c>
      <c r="T40" s="61">
        <v>1.5107574249425541E-2</v>
      </c>
      <c r="U40" s="78">
        <f t="shared" si="0"/>
        <v>2955</v>
      </c>
      <c r="V40" s="34">
        <f t="shared" si="1"/>
        <v>1.4746833547923466E-2</v>
      </c>
      <c r="W40" s="79">
        <f t="shared" si="2"/>
        <v>2955</v>
      </c>
      <c r="X40" s="34">
        <f t="shared" si="3"/>
        <v>1.4529452256859081E-2</v>
      </c>
      <c r="Y40" s="79">
        <f t="shared" si="4"/>
        <v>44755</v>
      </c>
      <c r="Z40" s="60">
        <f t="shared" si="5"/>
        <v>1.2495253730009828E-2</v>
      </c>
    </row>
    <row r="41" spans="1:26" x14ac:dyDescent="0.2">
      <c r="A41" s="10"/>
      <c r="B41" s="38" t="s">
        <v>19</v>
      </c>
      <c r="C41" s="76">
        <v>469</v>
      </c>
      <c r="D41" s="39">
        <v>9.5141495080636983E-3</v>
      </c>
      <c r="E41" s="77">
        <v>469</v>
      </c>
      <c r="F41" s="39">
        <v>9.2629167325011842E-3</v>
      </c>
      <c r="G41" s="77">
        <v>30764</v>
      </c>
      <c r="H41" s="61">
        <v>9.4772363338831225E-3</v>
      </c>
      <c r="I41" s="78">
        <v>1820</v>
      </c>
      <c r="J41" s="34">
        <v>1.920459221897456E-2</v>
      </c>
      <c r="K41" s="79">
        <v>1820</v>
      </c>
      <c r="L41" s="34">
        <v>2.1005493744517798E-2</v>
      </c>
      <c r="M41" s="79">
        <v>32115</v>
      </c>
      <c r="N41" s="60">
        <v>9.3335390984176144E-3</v>
      </c>
      <c r="O41" s="80">
        <v>1296</v>
      </c>
      <c r="P41" s="39">
        <v>8.699154248892468E-3</v>
      </c>
      <c r="Q41" s="77">
        <v>1296</v>
      </c>
      <c r="R41" s="39">
        <v>8.861477870236785E-3</v>
      </c>
      <c r="S41" s="77">
        <v>31592</v>
      </c>
      <c r="T41" s="61">
        <v>8.9411481020579189E-3</v>
      </c>
      <c r="U41" s="78">
        <f t="shared" si="0"/>
        <v>760</v>
      </c>
      <c r="V41" s="34">
        <f t="shared" si="1"/>
        <v>3.7927558363525667E-3</v>
      </c>
      <c r="W41" s="79">
        <f t="shared" si="2"/>
        <v>760</v>
      </c>
      <c r="X41" s="34">
        <f t="shared" si="3"/>
        <v>3.7368472809519125E-3</v>
      </c>
      <c r="Y41" s="79">
        <f t="shared" si="4"/>
        <v>31055</v>
      </c>
      <c r="Z41" s="60">
        <f t="shared" si="5"/>
        <v>8.6703185026355753E-3</v>
      </c>
    </row>
    <row r="42" spans="1:26" x14ac:dyDescent="0.2">
      <c r="A42" s="10"/>
      <c r="B42" s="38" t="s">
        <v>20</v>
      </c>
      <c r="C42" s="76">
        <v>699</v>
      </c>
      <c r="D42" s="39">
        <v>1.4179937113297495E-2</v>
      </c>
      <c r="E42" s="77">
        <v>699</v>
      </c>
      <c r="F42" s="39">
        <v>1.3805498498972982E-2</v>
      </c>
      <c r="G42" s="77">
        <v>29508</v>
      </c>
      <c r="H42" s="61">
        <v>9.0903097692180204E-3</v>
      </c>
      <c r="I42" s="78">
        <v>-44</v>
      </c>
      <c r="J42" s="34">
        <v>-4.6428684485433E-4</v>
      </c>
      <c r="K42" s="79">
        <v>-44</v>
      </c>
      <c r="L42" s="34">
        <v>-5.0782512349383684E-4</v>
      </c>
      <c r="M42" s="79">
        <v>19073</v>
      </c>
      <c r="N42" s="60">
        <v>5.5431602436281846E-3</v>
      </c>
      <c r="O42" s="80">
        <v>341</v>
      </c>
      <c r="P42" s="39">
        <v>2.2888978386360584E-3</v>
      </c>
      <c r="Q42" s="77">
        <v>341</v>
      </c>
      <c r="R42" s="39">
        <v>2.3316079890052036E-3</v>
      </c>
      <c r="S42" s="77">
        <v>19458</v>
      </c>
      <c r="T42" s="61">
        <v>5.5069910030970809E-3</v>
      </c>
      <c r="U42" s="78">
        <f t="shared" si="0"/>
        <v>898</v>
      </c>
      <c r="V42" s="34">
        <f t="shared" si="1"/>
        <v>4.4814404487429011E-3</v>
      </c>
      <c r="W42" s="79">
        <f t="shared" si="2"/>
        <v>898</v>
      </c>
      <c r="X42" s="34">
        <f t="shared" si="3"/>
        <v>4.4153800767037076E-3</v>
      </c>
      <c r="Y42" s="79">
        <f t="shared" si="4"/>
        <v>20015</v>
      </c>
      <c r="Z42" s="60">
        <f t="shared" si="5"/>
        <v>5.5880349325471276E-3</v>
      </c>
    </row>
    <row r="43" spans="1:26" x14ac:dyDescent="0.2">
      <c r="A43" s="10"/>
      <c r="B43" s="38" t="s">
        <v>21</v>
      </c>
      <c r="C43" s="76">
        <v>11099</v>
      </c>
      <c r="D43" s="39">
        <v>0.22515468100213004</v>
      </c>
      <c r="E43" s="77">
        <v>11099</v>
      </c>
      <c r="F43" s="39">
        <v>0.21920919576552378</v>
      </c>
      <c r="G43" s="77">
        <v>156294</v>
      </c>
      <c r="H43" s="61">
        <v>4.8148328421789385E-2</v>
      </c>
      <c r="I43" s="78">
        <v>6982</v>
      </c>
      <c r="J43" s="34">
        <v>7.3673880699384825E-2</v>
      </c>
      <c r="K43" s="79">
        <v>6982</v>
      </c>
      <c r="L43" s="34">
        <v>8.058261391440838E-2</v>
      </c>
      <c r="M43" s="79">
        <v>169284</v>
      </c>
      <c r="N43" s="60">
        <v>4.919878040593266E-2</v>
      </c>
      <c r="O43" s="80">
        <v>22340</v>
      </c>
      <c r="P43" s="39">
        <v>0.14995301382735937</v>
      </c>
      <c r="Q43" s="77">
        <v>22340</v>
      </c>
      <c r="R43" s="39">
        <v>0.1527510923002236</v>
      </c>
      <c r="S43" s="77">
        <v>184641</v>
      </c>
      <c r="T43" s="61">
        <v>5.2256980460625352E-2</v>
      </c>
      <c r="U43" s="78">
        <f t="shared" si="0"/>
        <v>43009</v>
      </c>
      <c r="V43" s="34">
        <f t="shared" si="1"/>
        <v>0.21463504706011519</v>
      </c>
      <c r="W43" s="79">
        <f t="shared" si="2"/>
        <v>43009</v>
      </c>
      <c r="X43" s="34">
        <f t="shared" si="3"/>
        <v>0.21147113777165896</v>
      </c>
      <c r="Y43" s="79">
        <f t="shared" si="4"/>
        <v>224322</v>
      </c>
      <c r="Z43" s="60">
        <f t="shared" si="5"/>
        <v>6.2628986866791747E-2</v>
      </c>
    </row>
    <row r="44" spans="1:26" x14ac:dyDescent="0.2">
      <c r="A44" s="10"/>
      <c r="B44" s="38" t="s">
        <v>22</v>
      </c>
      <c r="C44" s="76">
        <v>1829</v>
      </c>
      <c r="D44" s="39">
        <v>3.7103154478141796E-2</v>
      </c>
      <c r="E44" s="77">
        <v>1829</v>
      </c>
      <c r="F44" s="39">
        <v>3.6123400221203979E-2</v>
      </c>
      <c r="G44" s="77">
        <v>458827</v>
      </c>
      <c r="H44" s="61">
        <v>0.14134741631018696</v>
      </c>
      <c r="I44" s="78">
        <v>4435</v>
      </c>
      <c r="J44" s="34">
        <v>4.6798003566567124E-2</v>
      </c>
      <c r="K44" s="79">
        <v>4435</v>
      </c>
      <c r="L44" s="34">
        <v>5.1186464152162874E-2</v>
      </c>
      <c r="M44" s="79">
        <v>553618</v>
      </c>
      <c r="N44" s="60">
        <v>0.16089725201892457</v>
      </c>
      <c r="O44" s="80">
        <v>10401</v>
      </c>
      <c r="P44" s="39">
        <v>6.9814740233588399E-2</v>
      </c>
      <c r="Q44" s="77">
        <v>10401</v>
      </c>
      <c r="R44" s="39">
        <v>7.1117462444701227E-2</v>
      </c>
      <c r="S44" s="77">
        <v>518198</v>
      </c>
      <c r="T44" s="61">
        <v>0.14666007420201979</v>
      </c>
      <c r="U44" s="78">
        <f t="shared" si="0"/>
        <v>12590</v>
      </c>
      <c r="V44" s="34">
        <f t="shared" si="1"/>
        <v>6.2829994710103698E-2</v>
      </c>
      <c r="W44" s="79">
        <f t="shared" si="2"/>
        <v>12590</v>
      </c>
      <c r="X44" s="34">
        <f t="shared" si="3"/>
        <v>6.190382535155866E-2</v>
      </c>
      <c r="Y44" s="79">
        <f t="shared" si="4"/>
        <v>548326</v>
      </c>
      <c r="Z44" s="60">
        <f t="shared" si="5"/>
        <v>0.15308842580184043</v>
      </c>
    </row>
    <row r="45" spans="1:26" x14ac:dyDescent="0.2">
      <c r="A45" s="10"/>
      <c r="B45" s="38" t="s">
        <v>23</v>
      </c>
      <c r="C45" s="76">
        <v>3846</v>
      </c>
      <c r="D45" s="39">
        <v>7.8020083172735566E-2</v>
      </c>
      <c r="E45" s="77">
        <v>3846</v>
      </c>
      <c r="F45" s="39">
        <v>7.595986727761099E-2</v>
      </c>
      <c r="G45" s="77">
        <v>504082</v>
      </c>
      <c r="H45" s="61">
        <v>0.15528878707763855</v>
      </c>
      <c r="I45" s="78">
        <v>9255</v>
      </c>
      <c r="J45" s="34">
        <v>9.765851702560964E-2</v>
      </c>
      <c r="K45" s="79">
        <v>9255</v>
      </c>
      <c r="L45" s="34">
        <v>0.10681639813489682</v>
      </c>
      <c r="M45" s="79">
        <v>509491</v>
      </c>
      <c r="N45" s="60">
        <v>0.14807268157533515</v>
      </c>
      <c r="O45" s="80">
        <v>14728</v>
      </c>
      <c r="P45" s="39">
        <v>9.8858907235870583E-2</v>
      </c>
      <c r="Q45" s="77">
        <v>14728</v>
      </c>
      <c r="R45" s="39">
        <v>0.1007035849327526</v>
      </c>
      <c r="S45" s="77">
        <v>514964</v>
      </c>
      <c r="T45" s="61">
        <v>0.1457447895425473</v>
      </c>
      <c r="U45" s="78">
        <f t="shared" si="0"/>
        <v>18380</v>
      </c>
      <c r="V45" s="34">
        <f t="shared" si="1"/>
        <v>9.1724805621263381E-2</v>
      </c>
      <c r="W45" s="79">
        <f t="shared" si="2"/>
        <v>18380</v>
      </c>
      <c r="X45" s="34">
        <f t="shared" si="3"/>
        <v>9.0372701347231785E-2</v>
      </c>
      <c r="Y45" s="79">
        <f t="shared" si="4"/>
        <v>513922</v>
      </c>
      <c r="Z45" s="60">
        <f t="shared" si="5"/>
        <v>0.14348309211114088</v>
      </c>
    </row>
    <row r="46" spans="1:26" x14ac:dyDescent="0.2">
      <c r="A46" s="10"/>
      <c r="B46" s="38" t="s">
        <v>24</v>
      </c>
      <c r="C46" s="76">
        <v>0</v>
      </c>
      <c r="D46" s="39">
        <v>0</v>
      </c>
      <c r="E46" s="77">
        <v>0</v>
      </c>
      <c r="F46" s="39">
        <v>0</v>
      </c>
      <c r="G46" s="77">
        <v>0</v>
      </c>
      <c r="H46" s="61">
        <v>0</v>
      </c>
      <c r="I46" s="78">
        <v>0</v>
      </c>
      <c r="J46" s="34">
        <v>0</v>
      </c>
      <c r="K46" s="79">
        <v>0</v>
      </c>
      <c r="L46" s="34">
        <v>0</v>
      </c>
      <c r="M46" s="79">
        <v>0</v>
      </c>
      <c r="N46" s="60">
        <v>0</v>
      </c>
      <c r="O46" s="80">
        <v>0</v>
      </c>
      <c r="P46" s="39">
        <v>0</v>
      </c>
      <c r="Q46" s="77">
        <v>0</v>
      </c>
      <c r="R46" s="39">
        <v>0</v>
      </c>
      <c r="S46" s="77">
        <v>0</v>
      </c>
      <c r="T46" s="61">
        <v>0</v>
      </c>
      <c r="U46" s="78">
        <f t="shared" si="0"/>
        <v>0</v>
      </c>
      <c r="V46" s="34">
        <f t="shared" si="1"/>
        <v>0</v>
      </c>
      <c r="W46" s="79">
        <f t="shared" si="2"/>
        <v>0</v>
      </c>
      <c r="X46" s="34">
        <f t="shared" si="3"/>
        <v>0</v>
      </c>
      <c r="Y46" s="79">
        <f t="shared" si="4"/>
        <v>0</v>
      </c>
      <c r="Z46" s="60">
        <f t="shared" si="5"/>
        <v>0</v>
      </c>
    </row>
    <row r="47" spans="1:26" x14ac:dyDescent="0.2">
      <c r="A47" s="10"/>
      <c r="B47" s="38" t="s">
        <v>25</v>
      </c>
      <c r="C47" s="76">
        <v>0</v>
      </c>
      <c r="D47" s="39">
        <v>0</v>
      </c>
      <c r="E47" s="77">
        <v>0</v>
      </c>
      <c r="F47" s="39">
        <v>0</v>
      </c>
      <c r="G47" s="77">
        <v>0</v>
      </c>
      <c r="H47" s="61">
        <v>0</v>
      </c>
      <c r="I47" s="78">
        <v>0</v>
      </c>
      <c r="J47" s="34">
        <v>0</v>
      </c>
      <c r="K47" s="79">
        <v>0</v>
      </c>
      <c r="L47" s="34">
        <v>0</v>
      </c>
      <c r="M47" s="79">
        <v>0</v>
      </c>
      <c r="N47" s="60">
        <v>0</v>
      </c>
      <c r="O47" s="80">
        <v>0</v>
      </c>
      <c r="P47" s="39">
        <v>0</v>
      </c>
      <c r="Q47" s="77">
        <v>0</v>
      </c>
      <c r="R47" s="39">
        <v>0</v>
      </c>
      <c r="S47" s="77">
        <v>0</v>
      </c>
      <c r="T47" s="61">
        <v>0</v>
      </c>
      <c r="U47" s="78">
        <f t="shared" si="0"/>
        <v>0</v>
      </c>
      <c r="V47" s="34">
        <f t="shared" si="1"/>
        <v>0</v>
      </c>
      <c r="W47" s="79">
        <f t="shared" si="2"/>
        <v>0</v>
      </c>
      <c r="X47" s="34">
        <f t="shared" si="3"/>
        <v>0</v>
      </c>
      <c r="Y47" s="79">
        <f t="shared" si="4"/>
        <v>0</v>
      </c>
      <c r="Z47" s="60">
        <f t="shared" si="5"/>
        <v>0</v>
      </c>
    </row>
    <row r="48" spans="1:26" x14ac:dyDescent="0.2">
      <c r="A48" s="10"/>
      <c r="B48" s="38" t="s">
        <v>26</v>
      </c>
      <c r="C48" s="76">
        <v>13871</v>
      </c>
      <c r="D48" s="39">
        <v>0.28138756466173037</v>
      </c>
      <c r="E48" s="77">
        <v>13871</v>
      </c>
      <c r="F48" s="39">
        <v>0.2739571812292621</v>
      </c>
      <c r="G48" s="77">
        <v>375016</v>
      </c>
      <c r="H48" s="61">
        <v>0.11552838580768147</v>
      </c>
      <c r="I48" s="78">
        <v>18926</v>
      </c>
      <c r="J48" s="34">
        <v>0.19970665512984204</v>
      </c>
      <c r="K48" s="79">
        <v>18926</v>
      </c>
      <c r="L48" s="34">
        <v>0.21843405198282628</v>
      </c>
      <c r="M48" s="79">
        <v>387667</v>
      </c>
      <c r="N48" s="60">
        <v>0.11266713690382255</v>
      </c>
      <c r="O48" s="80">
        <v>19958</v>
      </c>
      <c r="P48" s="39">
        <v>0.13396429050879313</v>
      </c>
      <c r="Q48" s="77">
        <v>19958</v>
      </c>
      <c r="R48" s="39">
        <v>0.13646402417761247</v>
      </c>
      <c r="S48" s="77">
        <v>401919</v>
      </c>
      <c r="T48" s="61">
        <v>0.11375086427041708</v>
      </c>
      <c r="U48" s="78">
        <f t="shared" si="0"/>
        <v>32323</v>
      </c>
      <c r="V48" s="34">
        <f t="shared" si="1"/>
        <v>0.16130690381371579</v>
      </c>
      <c r="W48" s="79">
        <f t="shared" si="2"/>
        <v>32323</v>
      </c>
      <c r="X48" s="34">
        <f t="shared" si="3"/>
        <v>0.15892909823974827</v>
      </c>
      <c r="Y48" s="79">
        <f t="shared" si="4"/>
        <v>398530</v>
      </c>
      <c r="Z48" s="60">
        <f t="shared" si="5"/>
        <v>0.11126652818725989</v>
      </c>
    </row>
    <row r="49" spans="1:26" x14ac:dyDescent="0.2">
      <c r="A49" s="10"/>
      <c r="B49" s="38" t="s">
        <v>27</v>
      </c>
      <c r="C49" s="76">
        <v>4800</v>
      </c>
      <c r="D49" s="39">
        <v>9.7372958717922717E-2</v>
      </c>
      <c r="E49" s="77">
        <v>4800</v>
      </c>
      <c r="F49" s="39">
        <v>9.4801706430715754E-2</v>
      </c>
      <c r="G49" s="77">
        <v>331277</v>
      </c>
      <c r="H49" s="61">
        <v>0.10205403786828107</v>
      </c>
      <c r="I49" s="78">
        <v>9387</v>
      </c>
      <c r="J49" s="34">
        <v>9.9051377560172627E-2</v>
      </c>
      <c r="K49" s="79">
        <v>9387</v>
      </c>
      <c r="L49" s="34">
        <v>0.10833987350537833</v>
      </c>
      <c r="M49" s="79">
        <v>331427</v>
      </c>
      <c r="N49" s="60">
        <v>9.6322181621399799E-2</v>
      </c>
      <c r="O49" s="80">
        <v>14025</v>
      </c>
      <c r="P49" s="39">
        <v>9.4140153040676605E-2</v>
      </c>
      <c r="Q49" s="77">
        <v>14025</v>
      </c>
      <c r="R49" s="39">
        <v>9.5896780192955944E-2</v>
      </c>
      <c r="S49" s="77">
        <v>331735</v>
      </c>
      <c r="T49" s="61">
        <v>9.3887432439737392E-2</v>
      </c>
      <c r="U49" s="78">
        <f t="shared" si="0"/>
        <v>16880</v>
      </c>
      <c r="V49" s="34">
        <f t="shared" si="1"/>
        <v>8.42391033126728E-2</v>
      </c>
      <c r="W49" s="79">
        <f t="shared" si="2"/>
        <v>16880</v>
      </c>
      <c r="X49" s="34">
        <f t="shared" si="3"/>
        <v>8.2997344871668793E-2</v>
      </c>
      <c r="Y49" s="79">
        <f t="shared" si="4"/>
        <v>330175</v>
      </c>
      <c r="Z49" s="60">
        <f t="shared" si="5"/>
        <v>9.2182334941481286E-2</v>
      </c>
    </row>
    <row r="50" spans="1:26" x14ac:dyDescent="0.2">
      <c r="A50" s="10"/>
      <c r="B50" s="38" t="s">
        <v>28</v>
      </c>
      <c r="C50" s="76">
        <v>354</v>
      </c>
      <c r="D50" s="39">
        <v>7.1812557054468E-3</v>
      </c>
      <c r="E50" s="77">
        <v>354</v>
      </c>
      <c r="F50" s="39">
        <v>6.991625849265287E-3</v>
      </c>
      <c r="G50" s="77">
        <v>0</v>
      </c>
      <c r="H50" s="61">
        <v>0</v>
      </c>
      <c r="I50" s="78">
        <v>11387</v>
      </c>
      <c r="J50" s="34">
        <v>0.12015532505355127</v>
      </c>
      <c r="K50" s="79">
        <v>11387</v>
      </c>
      <c r="L50" s="34">
        <v>0.13142283366418911</v>
      </c>
      <c r="M50" s="79">
        <v>0</v>
      </c>
      <c r="N50" s="60">
        <v>0</v>
      </c>
      <c r="O50" s="80">
        <v>11608</v>
      </c>
      <c r="P50" s="39">
        <v>7.7916498858907238E-2</v>
      </c>
      <c r="Q50" s="77">
        <v>11608</v>
      </c>
      <c r="R50" s="39">
        <v>7.9370397467367751E-2</v>
      </c>
      <c r="S50" s="77">
        <v>0</v>
      </c>
      <c r="T50" s="61">
        <v>0</v>
      </c>
      <c r="U50" s="78">
        <f t="shared" si="0"/>
        <v>11668</v>
      </c>
      <c r="V50" s="34">
        <f t="shared" si="1"/>
        <v>5.8228783024423351E-2</v>
      </c>
      <c r="W50" s="79">
        <f t="shared" si="2"/>
        <v>11668</v>
      </c>
      <c r="X50" s="34">
        <f t="shared" si="3"/>
        <v>5.7370439571245942E-2</v>
      </c>
      <c r="Y50" s="79">
        <f t="shared" si="4"/>
        <v>0</v>
      </c>
      <c r="Z50" s="60">
        <f t="shared" si="5"/>
        <v>0</v>
      </c>
    </row>
    <row r="51" spans="1:26" x14ac:dyDescent="0.2">
      <c r="A51" s="10"/>
      <c r="B51" s="43" t="s">
        <v>29</v>
      </c>
      <c r="C51" s="44">
        <v>49295</v>
      </c>
      <c r="D51" s="45">
        <v>1</v>
      </c>
      <c r="E51" s="49">
        <v>50632</v>
      </c>
      <c r="F51" s="45">
        <v>1</v>
      </c>
      <c r="G51" s="49">
        <v>3246094</v>
      </c>
      <c r="H51" s="66">
        <v>1</v>
      </c>
      <c r="I51" s="46">
        <v>94769</v>
      </c>
      <c r="J51" s="47">
        <v>1</v>
      </c>
      <c r="K51" s="48">
        <v>86644</v>
      </c>
      <c r="L51" s="47">
        <v>1</v>
      </c>
      <c r="M51" s="48">
        <v>3440817</v>
      </c>
      <c r="N51" s="64">
        <v>1</v>
      </c>
      <c r="O51" s="62">
        <v>148980</v>
      </c>
      <c r="P51" s="45">
        <v>1</v>
      </c>
      <c r="Q51" s="49">
        <v>146251</v>
      </c>
      <c r="R51" s="45">
        <v>1</v>
      </c>
      <c r="S51" s="49">
        <v>3533327</v>
      </c>
      <c r="T51" s="66">
        <v>1</v>
      </c>
      <c r="U51" s="46">
        <f>SUM(U36:U50)</f>
        <v>200382</v>
      </c>
      <c r="V51" s="47">
        <f t="shared" si="1"/>
        <v>1</v>
      </c>
      <c r="W51" s="48">
        <f>SUM(W36:W50)</f>
        <v>203380</v>
      </c>
      <c r="X51" s="47">
        <f t="shared" si="3"/>
        <v>1</v>
      </c>
      <c r="Y51" s="48">
        <f>SUM(Y36:Y50)</f>
        <v>3581760</v>
      </c>
      <c r="Z51" s="64">
        <f t="shared" si="5"/>
        <v>1</v>
      </c>
    </row>
    <row r="52" spans="1:26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</row>
    <row r="53" spans="1:26" x14ac:dyDescent="0.2">
      <c r="A53" s="10"/>
      <c r="B53" s="29" t="s">
        <v>30</v>
      </c>
      <c r="C53" s="71">
        <v>42709</v>
      </c>
      <c r="D53" s="31">
        <v>0.86639618622578352</v>
      </c>
      <c r="E53" s="72">
        <v>43918</v>
      </c>
      <c r="F53" s="31">
        <v>0.86739611313003639</v>
      </c>
      <c r="G53" s="72">
        <v>3032730</v>
      </c>
      <c r="H53" s="58">
        <v>0.93427054176496427</v>
      </c>
      <c r="I53" s="73">
        <v>80080</v>
      </c>
      <c r="J53" s="55">
        <v>0.84500205763488057</v>
      </c>
      <c r="K53" s="74">
        <v>72466</v>
      </c>
      <c r="L53" s="55">
        <v>0.83636489543419046</v>
      </c>
      <c r="M53" s="74">
        <v>3214255</v>
      </c>
      <c r="N53" s="57">
        <v>0.934154591772826</v>
      </c>
      <c r="O53" s="71">
        <v>133448</v>
      </c>
      <c r="P53" s="31">
        <v>0.89574439522083504</v>
      </c>
      <c r="Q53" s="72">
        <v>129910</v>
      </c>
      <c r="R53" s="31">
        <v>0.88826743065004687</v>
      </c>
      <c r="S53" s="72">
        <v>3296810</v>
      </c>
      <c r="T53" s="58">
        <v>0.93306110643028506</v>
      </c>
      <c r="U53" s="73">
        <f t="shared" ref="U53:U54" si="6">IF(U$23=0,"",U25+O53)</f>
        <v>182744</v>
      </c>
      <c r="V53" s="55">
        <f>IFERROR(U53/U$55,"")</f>
        <v>0.91197812178738613</v>
      </c>
      <c r="W53" s="74">
        <f t="shared" ref="W53:W54" si="7">IF(W$23=0,"",W25+Q53)</f>
        <v>185614</v>
      </c>
      <c r="X53" s="55">
        <f>IFERROR(W53/W$55,"")</f>
        <v>0.912646277903432</v>
      </c>
      <c r="Y53" s="74">
        <f t="shared" ref="Y53:Y54" si="8">Y25</f>
        <v>3353842</v>
      </c>
      <c r="Z53" s="57">
        <f>IFERROR(Y53/Y$55,"")</f>
        <v>0.93636703743411065</v>
      </c>
    </row>
    <row r="54" spans="1:26" x14ac:dyDescent="0.2">
      <c r="A54" s="10"/>
      <c r="B54" s="38" t="s">
        <v>31</v>
      </c>
      <c r="C54" s="76">
        <v>6586</v>
      </c>
      <c r="D54" s="39">
        <v>0.13360381377421646</v>
      </c>
      <c r="E54" s="77">
        <v>6714</v>
      </c>
      <c r="F54" s="39">
        <v>0.13260388686996366</v>
      </c>
      <c r="G54" s="77">
        <v>213364</v>
      </c>
      <c r="H54" s="61">
        <v>6.5729458235035704E-2</v>
      </c>
      <c r="I54" s="78">
        <v>14689</v>
      </c>
      <c r="J54" s="34">
        <v>0.15499794236511941</v>
      </c>
      <c r="K54" s="79">
        <v>14178</v>
      </c>
      <c r="L54" s="34">
        <v>0.16363510456580951</v>
      </c>
      <c r="M54" s="79">
        <v>226562</v>
      </c>
      <c r="N54" s="60">
        <v>6.5845408227173954E-2</v>
      </c>
      <c r="O54" s="76">
        <v>15532</v>
      </c>
      <c r="P54" s="39">
        <v>0.10425560477916498</v>
      </c>
      <c r="Q54" s="77">
        <v>16341</v>
      </c>
      <c r="R54" s="39">
        <v>0.11173256934995317</v>
      </c>
      <c r="S54" s="77">
        <v>236517</v>
      </c>
      <c r="T54" s="61">
        <v>6.6938893569714886E-2</v>
      </c>
      <c r="U54" s="78">
        <f t="shared" si="6"/>
        <v>17638</v>
      </c>
      <c r="V54" s="34">
        <f t="shared" ref="V54:V55" si="9">IFERROR(U54/U$55,"")</f>
        <v>8.802187821261391E-2</v>
      </c>
      <c r="W54" s="79">
        <f t="shared" si="7"/>
        <v>17766</v>
      </c>
      <c r="X54" s="34">
        <f t="shared" ref="X54:X55" si="10">IFERROR(W54/W$55,"")</f>
        <v>8.7353722096567998E-2</v>
      </c>
      <c r="Y54" s="79">
        <f t="shared" si="8"/>
        <v>227918</v>
      </c>
      <c r="Z54" s="60">
        <f t="shared" ref="Z54:Z55" si="11">IFERROR(Y54/Y$55,"")</f>
        <v>6.3632962565889392E-2</v>
      </c>
    </row>
    <row r="55" spans="1:26" x14ac:dyDescent="0.2">
      <c r="A55" s="10"/>
      <c r="B55" s="43" t="s">
        <v>29</v>
      </c>
      <c r="C55" s="62">
        <v>49295</v>
      </c>
      <c r="D55" s="45">
        <v>1</v>
      </c>
      <c r="E55" s="49">
        <v>50632</v>
      </c>
      <c r="F55" s="45">
        <v>1</v>
      </c>
      <c r="G55" s="49">
        <v>3246094</v>
      </c>
      <c r="H55" s="66">
        <v>1</v>
      </c>
      <c r="I55" s="46">
        <v>94769</v>
      </c>
      <c r="J55" s="47">
        <v>1</v>
      </c>
      <c r="K55" s="48">
        <v>86644</v>
      </c>
      <c r="L55" s="47">
        <v>1</v>
      </c>
      <c r="M55" s="48">
        <v>3440817</v>
      </c>
      <c r="N55" s="64">
        <v>1</v>
      </c>
      <c r="O55" s="62">
        <v>148980</v>
      </c>
      <c r="P55" s="45">
        <v>1</v>
      </c>
      <c r="Q55" s="49">
        <v>146251</v>
      </c>
      <c r="R55" s="45">
        <v>1</v>
      </c>
      <c r="S55" s="49">
        <v>3533327</v>
      </c>
      <c r="T55" s="66">
        <v>1</v>
      </c>
      <c r="U55" s="46">
        <f>SUM(U53:U54)</f>
        <v>200382</v>
      </c>
      <c r="V55" s="47">
        <f t="shared" si="9"/>
        <v>1</v>
      </c>
      <c r="W55" s="48">
        <f>SUM(W53:W54)</f>
        <v>203380</v>
      </c>
      <c r="X55" s="47">
        <f t="shared" si="10"/>
        <v>1</v>
      </c>
      <c r="Y55" s="48">
        <f>SUM(Y53:Y54)</f>
        <v>3581760</v>
      </c>
      <c r="Z55" s="64">
        <f t="shared" si="11"/>
        <v>1</v>
      </c>
    </row>
    <row r="56" spans="1:26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</row>
    <row r="57" spans="1:26" x14ac:dyDescent="0.2">
      <c r="A57" s="10"/>
      <c r="B57" s="29" t="s">
        <v>32</v>
      </c>
      <c r="C57" s="71">
        <v>23485</v>
      </c>
      <c r="D57" s="31">
        <v>0.47641748656050309</v>
      </c>
      <c r="E57" s="72">
        <v>24822</v>
      </c>
      <c r="F57" s="31">
        <v>0.49024332437983886</v>
      </c>
      <c r="G57" s="72">
        <v>1486674</v>
      </c>
      <c r="H57" s="58">
        <v>0.45798858566634237</v>
      </c>
      <c r="I57" s="73">
        <v>38098</v>
      </c>
      <c r="J57" s="55">
        <v>0.40200909580136962</v>
      </c>
      <c r="K57" s="74">
        <v>29974</v>
      </c>
      <c r="L57" s="55">
        <v>0.34594432390009694</v>
      </c>
      <c r="M57" s="74">
        <v>1572136</v>
      </c>
      <c r="N57" s="57">
        <v>0.45690776347594192</v>
      </c>
      <c r="O57" s="71">
        <v>74505</v>
      </c>
      <c r="P57" s="31">
        <v>0.50010068465565849</v>
      </c>
      <c r="Q57" s="72">
        <v>71776</v>
      </c>
      <c r="R57" s="31">
        <v>0.49077271266521255</v>
      </c>
      <c r="S57" s="72">
        <v>1681542</v>
      </c>
      <c r="T57" s="58">
        <v>0.47590896625192064</v>
      </c>
      <c r="U57" s="73">
        <f t="shared" ref="U57:U58" si="12">IF(U$23=0,"",U29+O57)</f>
        <v>104825</v>
      </c>
      <c r="V57" s="55">
        <f>IFERROR(U57/U$59,"")</f>
        <v>0.52312582966533916</v>
      </c>
      <c r="W57" s="74">
        <f t="shared" ref="W57:W58" si="13">IF(W$23=0,"",W29+Q57)</f>
        <v>107823</v>
      </c>
      <c r="X57" s="55">
        <f>IFERROR(W57/W$59,"")</f>
        <v>0.53015537417641856</v>
      </c>
      <c r="Y57" s="74">
        <f t="shared" ref="Y57:Y58" si="14">Y29</f>
        <v>1714997</v>
      </c>
      <c r="Z57" s="57">
        <f>IFERROR(Y57/Y$59,"")</f>
        <v>0.4788140467256321</v>
      </c>
    </row>
    <row r="58" spans="1:26" x14ac:dyDescent="0.2">
      <c r="A58" s="10"/>
      <c r="B58" s="38" t="s">
        <v>33</v>
      </c>
      <c r="C58" s="76">
        <v>25810</v>
      </c>
      <c r="D58" s="39">
        <v>0.52358251343949691</v>
      </c>
      <c r="E58" s="77">
        <v>25810</v>
      </c>
      <c r="F58" s="39">
        <v>0.50975667562016114</v>
      </c>
      <c r="G58" s="77">
        <v>1759420</v>
      </c>
      <c r="H58" s="61">
        <v>0.54201141433365763</v>
      </c>
      <c r="I58" s="78">
        <v>56671</v>
      </c>
      <c r="J58" s="34">
        <v>0.59799090419863032</v>
      </c>
      <c r="K58" s="79">
        <v>56670</v>
      </c>
      <c r="L58" s="34">
        <v>0.65405567609990301</v>
      </c>
      <c r="M58" s="79">
        <v>1868681</v>
      </c>
      <c r="N58" s="60">
        <v>0.54309223652405814</v>
      </c>
      <c r="O58" s="76">
        <v>74475</v>
      </c>
      <c r="P58" s="39">
        <v>0.49989931534434151</v>
      </c>
      <c r="Q58" s="77">
        <v>74475</v>
      </c>
      <c r="R58" s="39">
        <v>0.5092272873347875</v>
      </c>
      <c r="S58" s="77">
        <v>1851785</v>
      </c>
      <c r="T58" s="61">
        <v>0.5240910337480793</v>
      </c>
      <c r="U58" s="78">
        <f t="shared" si="12"/>
        <v>95557</v>
      </c>
      <c r="V58" s="34">
        <f t="shared" ref="V58:V59" si="15">IFERROR(U58/U$59,"")</f>
        <v>0.47687417033466079</v>
      </c>
      <c r="W58" s="79">
        <f t="shared" si="13"/>
        <v>95557</v>
      </c>
      <c r="X58" s="34">
        <f t="shared" ref="X58:X59" si="16">IFERROR(W58/W$59,"")</f>
        <v>0.4698446258235815</v>
      </c>
      <c r="Y58" s="79">
        <f t="shared" si="14"/>
        <v>1866763</v>
      </c>
      <c r="Z58" s="60">
        <f t="shared" ref="Z58:Z59" si="17">IFERROR(Y58/Y$59,"")</f>
        <v>0.5211859532743679</v>
      </c>
    </row>
    <row r="59" spans="1:26" x14ac:dyDescent="0.2">
      <c r="A59" s="10"/>
      <c r="B59" s="43" t="s">
        <v>29</v>
      </c>
      <c r="C59" s="62">
        <v>49295</v>
      </c>
      <c r="D59" s="45">
        <v>1</v>
      </c>
      <c r="E59" s="49">
        <v>50632</v>
      </c>
      <c r="F59" s="45">
        <v>1</v>
      </c>
      <c r="G59" s="49">
        <v>3246094</v>
      </c>
      <c r="H59" s="66">
        <v>1</v>
      </c>
      <c r="I59" s="46">
        <v>94769</v>
      </c>
      <c r="J59" s="47">
        <v>1</v>
      </c>
      <c r="K59" s="48">
        <v>86644</v>
      </c>
      <c r="L59" s="47">
        <v>1</v>
      </c>
      <c r="M59" s="48">
        <v>3440817</v>
      </c>
      <c r="N59" s="64">
        <v>1</v>
      </c>
      <c r="O59" s="62">
        <v>148980</v>
      </c>
      <c r="P59" s="45">
        <v>1</v>
      </c>
      <c r="Q59" s="49">
        <v>146251</v>
      </c>
      <c r="R59" s="45">
        <v>1</v>
      </c>
      <c r="S59" s="49">
        <v>3533327</v>
      </c>
      <c r="T59" s="66">
        <v>1</v>
      </c>
      <c r="U59" s="46">
        <f>SUM(U57:U58)</f>
        <v>200382</v>
      </c>
      <c r="V59" s="47">
        <f t="shared" si="15"/>
        <v>1</v>
      </c>
      <c r="W59" s="48">
        <f>SUM(W57:W58)</f>
        <v>203380</v>
      </c>
      <c r="X59" s="47">
        <f t="shared" si="16"/>
        <v>1</v>
      </c>
      <c r="Y59" s="48">
        <f>SUM(Y57:Y58)</f>
        <v>3581760</v>
      </c>
      <c r="Z59" s="64">
        <f t="shared" si="17"/>
        <v>1</v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61"/>
  <sheetViews>
    <sheetView showGridLines="0" rightToLeft="1" tabSelected="1" workbookViewId="0">
      <selection activeCell="B8" sqref="B8"/>
    </sheetView>
  </sheetViews>
  <sheetFormatPr defaultRowHeight="14.25" x14ac:dyDescent="0.2"/>
  <cols>
    <col min="1" max="1" width="5.5" style="81" customWidth="1"/>
    <col min="2" max="2" width="20.25" style="8" customWidth="1"/>
    <col min="3" max="26" width="12.625" style="8" customWidth="1"/>
  </cols>
  <sheetData>
    <row r="1" spans="1:26" ht="20.25" x14ac:dyDescent="0.3">
      <c r="A1" s="1"/>
      <c r="B1" s="2" t="s">
        <v>0</v>
      </c>
      <c r="C1" s="3"/>
      <c r="D1" s="4"/>
      <c r="E1" s="4"/>
      <c r="F1" s="4"/>
      <c r="G1" s="5"/>
      <c r="H1" s="5"/>
      <c r="I1" s="5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0.25" x14ac:dyDescent="0.3">
      <c r="A2" s="1"/>
      <c r="B2" s="2" t="s">
        <v>40</v>
      </c>
      <c r="C2" s="4"/>
      <c r="D2" s="4"/>
      <c r="E2" s="4"/>
      <c r="F2" s="4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0.25" x14ac:dyDescent="0.3">
      <c r="A3" s="1"/>
      <c r="B3" s="2" t="s">
        <v>39</v>
      </c>
      <c r="C3" s="7"/>
      <c r="D3" s="4"/>
      <c r="E3" s="4"/>
      <c r="F3" s="4"/>
      <c r="G3" s="5"/>
      <c r="H3" s="5"/>
      <c r="I3" s="5"/>
      <c r="J3" s="6"/>
      <c r="K3" s="6"/>
      <c r="M3" s="6"/>
      <c r="N3" s="6"/>
      <c r="O3" s="6"/>
      <c r="P3" s="6"/>
      <c r="Q3" s="6"/>
      <c r="R3" s="6"/>
      <c r="S3" s="9"/>
      <c r="T3" s="6"/>
      <c r="U3" s="6"/>
      <c r="V3" s="6"/>
      <c r="W3" s="6"/>
      <c r="X3" s="6"/>
      <c r="Y3" s="6"/>
      <c r="Z3" s="6"/>
    </row>
    <row r="4" spans="1:26" x14ac:dyDescent="0.2">
      <c r="A4" s="1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x14ac:dyDescent="0.25">
      <c r="A5" s="10"/>
      <c r="B5" s="11" t="s">
        <v>3</v>
      </c>
      <c r="C5" s="12" t="s">
        <v>4</v>
      </c>
      <c r="D5" s="13"/>
      <c r="E5" s="13"/>
      <c r="F5" s="13"/>
      <c r="G5" s="13"/>
      <c r="H5" s="14"/>
      <c r="I5" s="12" t="s">
        <v>5</v>
      </c>
      <c r="J5" s="13"/>
      <c r="K5" s="13"/>
      <c r="L5" s="13"/>
      <c r="M5" s="13"/>
      <c r="N5" s="14"/>
      <c r="O5" s="12" t="s">
        <v>6</v>
      </c>
      <c r="P5" s="13"/>
      <c r="Q5" s="13"/>
      <c r="R5" s="13"/>
      <c r="S5" s="13"/>
      <c r="T5" s="14"/>
      <c r="U5" s="12" t="s">
        <v>7</v>
      </c>
      <c r="V5" s="13"/>
      <c r="W5" s="13"/>
      <c r="X5" s="13"/>
      <c r="Y5" s="13"/>
      <c r="Z5" s="14"/>
    </row>
    <row r="6" spans="1:26" ht="23.25" x14ac:dyDescent="0.2">
      <c r="A6" s="15"/>
      <c r="B6" s="16" t="str">
        <f>+'נוסטרו חיים'!B6</f>
        <v>2024</v>
      </c>
      <c r="C6" s="17" t="s">
        <v>9</v>
      </c>
      <c r="D6" s="18"/>
      <c r="E6" s="19" t="s">
        <v>10</v>
      </c>
      <c r="F6" s="20"/>
      <c r="G6" s="21" t="s">
        <v>11</v>
      </c>
      <c r="H6" s="22"/>
      <c r="I6" s="17" t="s">
        <v>9</v>
      </c>
      <c r="J6" s="18"/>
      <c r="K6" s="19" t="s">
        <v>10</v>
      </c>
      <c r="L6" s="20"/>
      <c r="M6" s="21" t="s">
        <v>11</v>
      </c>
      <c r="N6" s="22"/>
      <c r="O6" s="17" t="s">
        <v>9</v>
      </c>
      <c r="P6" s="18"/>
      <c r="Q6" s="19" t="s">
        <v>10</v>
      </c>
      <c r="R6" s="20"/>
      <c r="S6" s="21" t="s">
        <v>11</v>
      </c>
      <c r="T6" s="22"/>
      <c r="U6" s="17" t="s">
        <v>9</v>
      </c>
      <c r="V6" s="18"/>
      <c r="W6" s="19" t="s">
        <v>10</v>
      </c>
      <c r="X6" s="20"/>
      <c r="Y6" s="21" t="s">
        <v>11</v>
      </c>
      <c r="Z6" s="22"/>
    </row>
    <row r="7" spans="1:26" ht="30" x14ac:dyDescent="0.2">
      <c r="A7" s="15"/>
      <c r="B7" s="24"/>
      <c r="C7" s="25" t="s">
        <v>12</v>
      </c>
      <c r="D7" s="26" t="s">
        <v>13</v>
      </c>
      <c r="E7" s="26" t="s">
        <v>12</v>
      </c>
      <c r="F7" s="26" t="s">
        <v>13</v>
      </c>
      <c r="G7" s="26" t="s">
        <v>12</v>
      </c>
      <c r="H7" s="27" t="s">
        <v>13</v>
      </c>
      <c r="I7" s="25" t="s">
        <v>12</v>
      </c>
      <c r="J7" s="26" t="s">
        <v>13</v>
      </c>
      <c r="K7" s="26" t="s">
        <v>12</v>
      </c>
      <c r="L7" s="26" t="s">
        <v>13</v>
      </c>
      <c r="M7" s="26" t="s">
        <v>12</v>
      </c>
      <c r="N7" s="27" t="s">
        <v>13</v>
      </c>
      <c r="O7" s="25" t="s">
        <v>12</v>
      </c>
      <c r="P7" s="26" t="s">
        <v>13</v>
      </c>
      <c r="Q7" s="26" t="s">
        <v>12</v>
      </c>
      <c r="R7" s="26" t="s">
        <v>13</v>
      </c>
      <c r="S7" s="26" t="s">
        <v>12</v>
      </c>
      <c r="T7" s="27" t="s">
        <v>13</v>
      </c>
      <c r="U7" s="25" t="s">
        <v>12</v>
      </c>
      <c r="V7" s="26" t="s">
        <v>13</v>
      </c>
      <c r="W7" s="26" t="s">
        <v>12</v>
      </c>
      <c r="X7" s="26" t="s">
        <v>13</v>
      </c>
      <c r="Y7" s="26" t="s">
        <v>12</v>
      </c>
      <c r="Z7" s="27" t="s">
        <v>13</v>
      </c>
    </row>
    <row r="8" spans="1:26" x14ac:dyDescent="0.2">
      <c r="A8" s="28"/>
      <c r="B8" s="29" t="s">
        <v>14</v>
      </c>
      <c r="C8" s="83">
        <f>'נוסטרו חיים'!C8+'כללי והון'!C8</f>
        <v>4097</v>
      </c>
      <c r="D8" s="31">
        <f>IFERROR(C8/C$23,"")</f>
        <v>7.6871118449443679E-2</v>
      </c>
      <c r="E8" s="72">
        <f>'נוסטרו חיים'!E8+'כללי והון'!E8</f>
        <v>4097</v>
      </c>
      <c r="F8" s="31">
        <f>IFERROR(E8/E$23,"")</f>
        <v>7.4511230335546061E-2</v>
      </c>
      <c r="G8" s="72">
        <f>'נוסטרו חיים'!G8+'כללי והון'!G8</f>
        <v>314593</v>
      </c>
      <c r="H8" s="31">
        <f>IFERROR(G8/G$23,"")</f>
        <v>8.5290850712476413E-2</v>
      </c>
      <c r="I8" s="78">
        <f>'נוסטרו חיים'!I8+'כללי והון'!I8</f>
        <v>3306</v>
      </c>
      <c r="J8" s="34">
        <f>IFERROR(I8/I$23,"")</f>
        <v>6.5448498406350836E-2</v>
      </c>
      <c r="K8" s="79">
        <f>'נוסטרו חיים'!K8+'כללי והון'!K8</f>
        <v>3306</v>
      </c>
      <c r="L8" s="34">
        <f>IFERROR(K8/K$23,"")</f>
        <v>8.2349424600209234E-2</v>
      </c>
      <c r="M8" s="79">
        <f>'נוסטרו חיים'!M8+'כללי והון'!M8</f>
        <v>228405</v>
      </c>
      <c r="N8" s="34">
        <f>IFERROR(M8/M$23,"")</f>
        <v>5.9038006564861939E-2</v>
      </c>
      <c r="O8" s="84">
        <f>'נוסטרו חיים'!O8+'כללי והון'!O8</f>
        <v>3160</v>
      </c>
      <c r="P8" s="31">
        <f>IFERROR(O8/O$23,"")</f>
        <v>5.3139609188443813E-2</v>
      </c>
      <c r="Q8" s="77">
        <f>'נוסטרו חיים'!Q8+'כללי והון'!Q8</f>
        <v>3160</v>
      </c>
      <c r="R8" s="31">
        <f>IFERROR(Q8/Q$23,"")</f>
        <v>4.8366113109359454E-2</v>
      </c>
      <c r="S8" s="77">
        <f>'נוסטרו חיים'!S8+'כללי והון'!S8</f>
        <v>157568</v>
      </c>
      <c r="T8" s="31">
        <f>IFERROR(S8/S$23,"")</f>
        <v>3.9553884159393357E-2</v>
      </c>
      <c r="U8" s="78">
        <f>'נוסטרו חיים'!U8+'כללי והון'!U8</f>
        <v>2022</v>
      </c>
      <c r="V8" s="34">
        <f>IFERROR(U8/U$23,"")</f>
        <v>3.6359713006419596E-2</v>
      </c>
      <c r="W8" s="79">
        <f>'נוסטרו חיים'!W8+'כללי והון'!W8</f>
        <v>2022</v>
      </c>
      <c r="X8" s="34">
        <f>IFERROR(W8/W$23,"")</f>
        <v>3.2785821996659803E-2</v>
      </c>
      <c r="Y8" s="79">
        <f>'נוסטרו חיים'!Y8+'כללי והון'!Y8</f>
        <v>85993</v>
      </c>
      <c r="Z8" s="34">
        <f>IFERROR(Y8/Y$23,"")</f>
        <v>2.1305177158297221E-2</v>
      </c>
    </row>
    <row r="9" spans="1:26" x14ac:dyDescent="0.2">
      <c r="A9" s="28"/>
      <c r="B9" s="38" t="s">
        <v>15</v>
      </c>
      <c r="C9" s="84">
        <f>'נוסטרו חיים'!C9+'כללי והון'!C9</f>
        <v>7563</v>
      </c>
      <c r="D9" s="39">
        <f t="shared" ref="D9:F23" si="0">IFERROR(C9/C$23,"")</f>
        <v>0.14190292136518004</v>
      </c>
      <c r="E9" s="77">
        <f>'נוסטרו חיים'!E9+'כללי והון'!E9</f>
        <v>6774</v>
      </c>
      <c r="F9" s="39">
        <f t="shared" si="0"/>
        <v>0.12319723560971174</v>
      </c>
      <c r="G9" s="77">
        <f>'נוסטרו חיים'!G9+'כללי והון'!G9</f>
        <v>919203</v>
      </c>
      <c r="H9" s="39">
        <f t="shared" ref="H9:H23" si="1">IFERROR(G9/G$23,"")</f>
        <v>0.24920963227872348</v>
      </c>
      <c r="I9" s="78">
        <f>'נוסטרו חיים'!I9+'כללי והון'!I9</f>
        <v>11841</v>
      </c>
      <c r="J9" s="34">
        <f t="shared" ref="J9:J23" si="2">IFERROR(I9/I$23,"")</f>
        <v>0.23441490309425297</v>
      </c>
      <c r="K9" s="79">
        <f>'נוסטרו חיים'!K9+'כללי והון'!K9</f>
        <v>6911</v>
      </c>
      <c r="L9" s="34">
        <f t="shared" ref="L9:L23" si="3">IFERROR(K9/K$23,"")</f>
        <v>0.17214666467394013</v>
      </c>
      <c r="M9" s="79">
        <f>'נוסטרו חיים'!M9+'כללי והון'!M9</f>
        <v>954848</v>
      </c>
      <c r="N9" s="34">
        <f t="shared" ref="N9:N23" si="4">IFERROR(M9/M$23,"")</f>
        <v>0.2468086184297423</v>
      </c>
      <c r="O9" s="84">
        <f>'נוסטרו חיים'!O9+'כללי והון'!O9</f>
        <v>11655</v>
      </c>
      <c r="P9" s="39">
        <f t="shared" ref="P9:P23" si="5">IFERROR(O9/O$23,"")</f>
        <v>0.19599434971244073</v>
      </c>
      <c r="Q9" s="77">
        <f>'נוסטרו חיים'!Q9+'כללי והון'!Q9</f>
        <v>14823</v>
      </c>
      <c r="R9" s="39">
        <f t="shared" ref="R9:R23" si="6">IFERROR(Q9/Q$23,"")</f>
        <v>0.22687686538608709</v>
      </c>
      <c r="S9" s="77">
        <f>'נוסטרו חיים'!S9+'כללי והון'!S9</f>
        <v>1057424</v>
      </c>
      <c r="T9" s="39">
        <f t="shared" ref="T9:T23" si="7">IFERROR(S9/S$23,"")</f>
        <v>0.26544238933896708</v>
      </c>
      <c r="U9" s="78">
        <f>'נוסטרו חיים'!U9+'כללי והון'!U9</f>
        <v>7519</v>
      </c>
      <c r="V9" s="34">
        <f t="shared" ref="V9:V23" si="8">IFERROR(U9/U$23,"")</f>
        <v>0.13520706335077592</v>
      </c>
      <c r="W9" s="79">
        <f>'נוסטרו חיים'!W9+'כללי והון'!W9</f>
        <v>8588</v>
      </c>
      <c r="X9" s="34">
        <f t="shared" ref="X9:X23" si="9">IFERROR(W9/W$23,"")</f>
        <v>0.1392505634556451</v>
      </c>
      <c r="Y9" s="79">
        <f>'נוסטרו חיים'!Y9+'כללי והון'!Y9</f>
        <v>1076627</v>
      </c>
      <c r="Z9" s="34">
        <f t="shared" ref="Z9:Z23" si="10">IFERROR(Y9/Y$23,"")</f>
        <v>0.26673949005623787</v>
      </c>
    </row>
    <row r="10" spans="1:26" x14ac:dyDescent="0.2">
      <c r="A10" s="28"/>
      <c r="B10" s="38" t="s">
        <v>16</v>
      </c>
      <c r="C10" s="84">
        <f>'נוסטרו חיים'!C10+'כללי והון'!C10</f>
        <v>0</v>
      </c>
      <c r="D10" s="39">
        <f t="shared" si="0"/>
        <v>0</v>
      </c>
      <c r="E10" s="77">
        <f>'נוסטרו חיים'!E10+'כללי והון'!E10</f>
        <v>0</v>
      </c>
      <c r="F10" s="39">
        <f t="shared" si="0"/>
        <v>0</v>
      </c>
      <c r="G10" s="77">
        <f>'נוסטרו חיים'!G10+'כללי והון'!G10</f>
        <v>0</v>
      </c>
      <c r="H10" s="39">
        <f t="shared" si="1"/>
        <v>0</v>
      </c>
      <c r="I10" s="78">
        <f>'נוסטרו חיים'!I10+'כללי והון'!I10</f>
        <v>0</v>
      </c>
      <c r="J10" s="34">
        <f t="shared" si="2"/>
        <v>0</v>
      </c>
      <c r="K10" s="79">
        <f>'נוסטרו חיים'!K10+'כללי והון'!K10</f>
        <v>0</v>
      </c>
      <c r="L10" s="34">
        <f t="shared" si="3"/>
        <v>0</v>
      </c>
      <c r="M10" s="79">
        <f>'נוסטרו חיים'!M10+'כללי והון'!M10</f>
        <v>0</v>
      </c>
      <c r="N10" s="34">
        <f t="shared" si="4"/>
        <v>0</v>
      </c>
      <c r="O10" s="84">
        <f>'נוסטרו חיים'!O10+'כללי והון'!O10</f>
        <v>0</v>
      </c>
      <c r="P10" s="39">
        <f t="shared" si="5"/>
        <v>0</v>
      </c>
      <c r="Q10" s="77">
        <f>'נוסטרו חיים'!Q10+'כללי והון'!Q10</f>
        <v>0</v>
      </c>
      <c r="R10" s="39">
        <f t="shared" si="6"/>
        <v>0</v>
      </c>
      <c r="S10" s="77">
        <f>'נוסטרו חיים'!S10+'כללי והון'!S10</f>
        <v>0</v>
      </c>
      <c r="T10" s="39">
        <f t="shared" si="7"/>
        <v>0</v>
      </c>
      <c r="U10" s="78">
        <f>'נוסטרו חיים'!U10+'כללי והון'!U10</f>
        <v>0</v>
      </c>
      <c r="V10" s="34">
        <f t="shared" si="8"/>
        <v>0</v>
      </c>
      <c r="W10" s="79">
        <f>'נוסטרו חיים'!W10+'כללי והון'!W10</f>
        <v>0</v>
      </c>
      <c r="X10" s="34">
        <f t="shared" si="9"/>
        <v>0</v>
      </c>
      <c r="Y10" s="79">
        <f>'נוסטרו חיים'!Y10+'כללי והון'!Y10</f>
        <v>0</v>
      </c>
      <c r="Z10" s="34">
        <f t="shared" si="10"/>
        <v>0</v>
      </c>
    </row>
    <row r="11" spans="1:26" x14ac:dyDescent="0.2">
      <c r="A11" s="28"/>
      <c r="B11" s="38" t="s">
        <v>17</v>
      </c>
      <c r="C11" s="84">
        <f>'נוסטרו חיים'!C11+'כללי והון'!C11</f>
        <v>4030</v>
      </c>
      <c r="D11" s="39">
        <f t="shared" si="0"/>
        <v>7.5614012045706142E-2</v>
      </c>
      <c r="E11" s="77">
        <f>'נוסטרו חיים'!E11+'כללי והון'!E11</f>
        <v>6507</v>
      </c>
      <c r="F11" s="39">
        <f t="shared" si="0"/>
        <v>0.11834136582704374</v>
      </c>
      <c r="G11" s="77">
        <f>'נוסטרו חיים'!G11+'כללי והון'!G11</f>
        <v>509456</v>
      </c>
      <c r="H11" s="39">
        <f t="shared" si="1"/>
        <v>0.13812111407620442</v>
      </c>
      <c r="I11" s="78">
        <f>'נוסטרו חיים'!I11+'כללי והון'!I11</f>
        <v>9364</v>
      </c>
      <c r="J11" s="34">
        <f t="shared" si="2"/>
        <v>0.18537802149941598</v>
      </c>
      <c r="K11" s="79">
        <f>'נוסטרו חיים'!K11+'כללי והון'!K11</f>
        <v>3927</v>
      </c>
      <c r="L11" s="34">
        <f t="shared" si="3"/>
        <v>9.7817964429831122E-2</v>
      </c>
      <c r="M11" s="79">
        <f>'נוסטרו חיים'!M11+'כללי והון'!M11</f>
        <v>628487</v>
      </c>
      <c r="N11" s="34">
        <f t="shared" si="4"/>
        <v>0.16245099552080902</v>
      </c>
      <c r="O11" s="84">
        <f>'נוסטרו חיים'!O11+'כללי והון'!O11</f>
        <v>11105</v>
      </c>
      <c r="P11" s="39">
        <f t="shared" si="5"/>
        <v>0.18674536710052803</v>
      </c>
      <c r="Q11" s="77">
        <f>'נוסטרו חיים'!Q11+'כללי והון'!Q11</f>
        <v>13806</v>
      </c>
      <c r="R11" s="39">
        <f t="shared" si="6"/>
        <v>0.21131093594551159</v>
      </c>
      <c r="S11" s="77">
        <f>'נוסטרו חיים'!S11+'כללי והון'!S11</f>
        <v>712750</v>
      </c>
      <c r="T11" s="39">
        <f t="shared" si="7"/>
        <v>0.17891977390464825</v>
      </c>
      <c r="U11" s="78">
        <f>'נוסטרו חיים'!U11+'כללי והון'!U11</f>
        <v>3762</v>
      </c>
      <c r="V11" s="34">
        <f t="shared" si="8"/>
        <v>6.7648486810163458E-2</v>
      </c>
      <c r="W11" s="79">
        <f>'נוסטרו חיים'!W11+'כללי והון'!W11</f>
        <v>8755</v>
      </c>
      <c r="X11" s="34">
        <f t="shared" si="9"/>
        <v>0.14195839346229305</v>
      </c>
      <c r="Y11" s="79">
        <f>'נוסטרו חיים'!Y11+'כללי והון'!Y11</f>
        <v>762529</v>
      </c>
      <c r="Z11" s="34">
        <f t="shared" si="10"/>
        <v>0.18892020784644356</v>
      </c>
    </row>
    <row r="12" spans="1:26" x14ac:dyDescent="0.2">
      <c r="A12" s="40"/>
      <c r="B12" s="38" t="s">
        <v>18</v>
      </c>
      <c r="C12" s="84">
        <f>'נוסטרו חיים'!C12+'כללי והון'!C12</f>
        <v>640</v>
      </c>
      <c r="D12" s="39">
        <f t="shared" si="0"/>
        <v>1.2008180573015366E-2</v>
      </c>
      <c r="E12" s="77">
        <f>'נוסטרו חיים'!E12+'כללי והון'!E12</f>
        <v>640</v>
      </c>
      <c r="F12" s="39">
        <f t="shared" si="0"/>
        <v>1.1639538055833409E-2</v>
      </c>
      <c r="G12" s="77">
        <f>'נוסטרו חיים'!G12+'כללי והון'!G12</f>
        <v>59453</v>
      </c>
      <c r="H12" s="39">
        <f t="shared" si="1"/>
        <v>1.6118594334294977E-2</v>
      </c>
      <c r="I12" s="78">
        <f>'נוסטרו חיים'!I12+'כללי והון'!I12</f>
        <v>821</v>
      </c>
      <c r="J12" s="34">
        <f t="shared" si="2"/>
        <v>1.6253241739750162E-2</v>
      </c>
      <c r="K12" s="79">
        <f>'נוסטרו חיים'!K12+'כללי והון'!K12</f>
        <v>821</v>
      </c>
      <c r="L12" s="34">
        <f t="shared" si="3"/>
        <v>2.0450356199870474E-2</v>
      </c>
      <c r="M12" s="79">
        <f>'נוסטרו חיים'!M12+'כללי והון'!M12</f>
        <v>54364</v>
      </c>
      <c r="N12" s="34">
        <f t="shared" si="4"/>
        <v>1.4051978673374725E-2</v>
      </c>
      <c r="O12" s="84">
        <f>'נוסטרו חיים'!O12+'כללי והון'!O12</f>
        <v>997</v>
      </c>
      <c r="P12" s="39">
        <f t="shared" si="5"/>
        <v>1.6765883025594456E-2</v>
      </c>
      <c r="Q12" s="77">
        <f>'נוסטרו חיים'!Q12+'כללי והון'!Q12</f>
        <v>997</v>
      </c>
      <c r="R12" s="39">
        <f t="shared" si="6"/>
        <v>1.525981480064284E-2</v>
      </c>
      <c r="S12" s="77">
        <f>'נוסטרו חיים'!S12+'כללי והון'!S12</f>
        <v>53380</v>
      </c>
      <c r="T12" s="39">
        <f t="shared" si="7"/>
        <v>1.3399842204181162E-2</v>
      </c>
      <c r="U12" s="78">
        <f>'נוסטרו חיים'!U12+'כללי והון'!U12</f>
        <v>497</v>
      </c>
      <c r="V12" s="34">
        <f t="shared" si="8"/>
        <v>8.9370807933682184E-3</v>
      </c>
      <c r="W12" s="79">
        <f>'נוסטרו חיים'!W12+'כללי והון'!W12</f>
        <v>497</v>
      </c>
      <c r="X12" s="34">
        <f t="shared" si="9"/>
        <v>8.0586318161918503E-3</v>
      </c>
      <c r="Y12" s="79">
        <f>'נוסטרו חיים'!Y12+'כללי והון'!Y12</f>
        <v>44755</v>
      </c>
      <c r="Z12" s="34">
        <f t="shared" si="10"/>
        <v>1.1088265367176307E-2</v>
      </c>
    </row>
    <row r="13" spans="1:26" x14ac:dyDescent="0.2">
      <c r="A13" s="41"/>
      <c r="B13" s="38" t="s">
        <v>19</v>
      </c>
      <c r="C13" s="84">
        <f>'נוסטרו חיים'!C13+'כללי והון'!C13</f>
        <v>469</v>
      </c>
      <c r="D13" s="39">
        <f t="shared" si="0"/>
        <v>8.7997448261628239E-3</v>
      </c>
      <c r="E13" s="77">
        <f>'נוסטרו חיים'!E13+'כללי והון'!E13</f>
        <v>469</v>
      </c>
      <c r="F13" s="39">
        <f t="shared" si="0"/>
        <v>8.5295989815404195E-3</v>
      </c>
      <c r="G13" s="77">
        <f>'נוסטרו חיים'!G13+'כללי והון'!G13</f>
        <v>30764</v>
      </c>
      <c r="H13" s="39">
        <f t="shared" si="1"/>
        <v>8.340578879118812E-3</v>
      </c>
      <c r="I13" s="78">
        <f>'נוסטרו חיים'!I13+'כללי והון'!I13</f>
        <v>1351</v>
      </c>
      <c r="J13" s="34">
        <f t="shared" si="2"/>
        <v>2.674559024409558E-2</v>
      </c>
      <c r="K13" s="79">
        <f>'נוסטרו חיים'!K13+'כללי והון'!K13</f>
        <v>1351</v>
      </c>
      <c r="L13" s="34">
        <f t="shared" si="3"/>
        <v>3.3652169581029241E-2</v>
      </c>
      <c r="M13" s="79">
        <f>'נוסטרו חיים'!M13+'כללי והון'!M13</f>
        <v>32115</v>
      </c>
      <c r="N13" s="34">
        <f t="shared" si="4"/>
        <v>8.3010686317310962E-3</v>
      </c>
      <c r="O13" s="84">
        <f>'נוסטרו חיים'!O13+'כללי והון'!O13</f>
        <v>-524</v>
      </c>
      <c r="P13" s="39">
        <f t="shared" si="5"/>
        <v>-8.8117579793495441E-3</v>
      </c>
      <c r="Q13" s="77">
        <f>'נוסטרו חיים'!Q13+'כללי והון'!Q13</f>
        <v>-524</v>
      </c>
      <c r="R13" s="39">
        <f t="shared" si="6"/>
        <v>-8.020203566235555E-3</v>
      </c>
      <c r="S13" s="77">
        <f>'נוסטרו חיים'!S13+'כללי והון'!S13</f>
        <v>31592</v>
      </c>
      <c r="T13" s="39">
        <f t="shared" si="7"/>
        <v>7.930457379439702E-3</v>
      </c>
      <c r="U13" s="78">
        <f>'נוסטרו חיים'!U13+'כללי והון'!U13</f>
        <v>-536</v>
      </c>
      <c r="V13" s="34">
        <f t="shared" si="8"/>
        <v>-9.6383808958659251E-3</v>
      </c>
      <c r="W13" s="79">
        <f>'נוסטרו חיים'!W13+'כללי והון'!W13</f>
        <v>-536</v>
      </c>
      <c r="X13" s="34">
        <f t="shared" si="9"/>
        <v>-8.6909993027743104E-3</v>
      </c>
      <c r="Y13" s="79">
        <f>'נוסטרו חיים'!Y13+'כללי והון'!Y13</f>
        <v>31055</v>
      </c>
      <c r="Z13" s="34">
        <f t="shared" si="10"/>
        <v>7.6940248235428492E-3</v>
      </c>
    </row>
    <row r="14" spans="1:26" x14ac:dyDescent="0.2">
      <c r="A14" s="28"/>
      <c r="B14" s="38" t="s">
        <v>20</v>
      </c>
      <c r="C14" s="84">
        <f>'נוסטרו חיים'!C14+'כללי והון'!C14</f>
        <v>699</v>
      </c>
      <c r="D14" s="39">
        <f t="shared" si="0"/>
        <v>1.3115184719590221E-2</v>
      </c>
      <c r="E14" s="77">
        <f>'נוסטרו חיים'!E14+'כללי והון'!E14</f>
        <v>699</v>
      </c>
      <c r="F14" s="39">
        <f t="shared" si="0"/>
        <v>1.2712557970355552E-2</v>
      </c>
      <c r="G14" s="77">
        <f>'נוסטרו חיים'!G14+'כללי והון'!G14</f>
        <v>29508</v>
      </c>
      <c r="H14" s="39">
        <f t="shared" si="1"/>
        <v>8.0000585608190709E-3</v>
      </c>
      <c r="I14" s="78">
        <f>'נוסטרו חיים'!I14+'כללי והון'!I14</f>
        <v>-743</v>
      </c>
      <c r="J14" s="34">
        <f t="shared" si="2"/>
        <v>-1.4709084790054045E-2</v>
      </c>
      <c r="K14" s="79">
        <f>'נוסטרו חיים'!K14+'כללי והון'!K14</f>
        <v>-743</v>
      </c>
      <c r="L14" s="34">
        <f t="shared" si="3"/>
        <v>-1.8507447815473522E-2</v>
      </c>
      <c r="M14" s="79">
        <f>'נוסטרו חיים'!M14+'כללי והון'!M14</f>
        <v>19073</v>
      </c>
      <c r="N14" s="34">
        <f t="shared" si="4"/>
        <v>4.9299792001559145E-3</v>
      </c>
      <c r="O14" s="84">
        <f>'נוסטרו חיים'!O14+'כללי והון'!O14</f>
        <v>385</v>
      </c>
      <c r="P14" s="39">
        <f t="shared" si="5"/>
        <v>6.4742878283388823E-3</v>
      </c>
      <c r="Q14" s="77">
        <f>'נוסטרו חיים'!Q14+'כללי והון'!Q14</f>
        <v>385</v>
      </c>
      <c r="R14" s="39">
        <f t="shared" si="6"/>
        <v>5.8927068187036042E-3</v>
      </c>
      <c r="S14" s="77">
        <f>'נוסטרו חיים'!S14+'כללי והון'!S14</f>
        <v>19458</v>
      </c>
      <c r="T14" s="39">
        <f t="shared" si="7"/>
        <v>4.8844910005424701E-3</v>
      </c>
      <c r="U14" s="78">
        <f>'נוסטרו חיים'!U14+'כללי והון'!U14</f>
        <v>557</v>
      </c>
      <c r="V14" s="34">
        <f t="shared" si="8"/>
        <v>1.0016004027980075E-2</v>
      </c>
      <c r="W14" s="79">
        <f>'נוסטרו חיים'!W14+'כללי והון'!W14</f>
        <v>557</v>
      </c>
      <c r="X14" s="34">
        <f t="shared" si="9"/>
        <v>9.031504872472557E-3</v>
      </c>
      <c r="Y14" s="79">
        <f>'נוסטרו חיים'!Y14+'כללי והון'!Y14</f>
        <v>20015</v>
      </c>
      <c r="Z14" s="34">
        <f t="shared" si="10"/>
        <v>4.9588120058995369E-3</v>
      </c>
    </row>
    <row r="15" spans="1:26" x14ac:dyDescent="0.2">
      <c r="A15" s="41"/>
      <c r="B15" s="38" t="s">
        <v>21</v>
      </c>
      <c r="C15" s="84">
        <f>'נוסטרו חיים'!C15+'כללי והון'!C15</f>
        <v>11099</v>
      </c>
      <c r="D15" s="39">
        <f t="shared" si="0"/>
        <v>0.20824811903108992</v>
      </c>
      <c r="E15" s="77">
        <f>'נוסטרו חיים'!E15+'כללי והון'!E15</f>
        <v>11099</v>
      </c>
      <c r="F15" s="39">
        <f t="shared" si="0"/>
        <v>0.20185505137764845</v>
      </c>
      <c r="G15" s="77">
        <f>'נוסטרו חיים'!G15+'כללי והון'!G15</f>
        <v>156294</v>
      </c>
      <c r="H15" s="39">
        <f t="shared" si="1"/>
        <v>4.237363266587555E-2</v>
      </c>
      <c r="I15" s="78">
        <f>'נוסטרו חיים'!I15+'כללי והון'!I15</f>
        <v>-4117</v>
      </c>
      <c r="J15" s="34">
        <f t="shared" si="2"/>
        <v>-8.1503771306396369E-2</v>
      </c>
      <c r="K15" s="79">
        <f>'נוסטרו חיים'!K15+'כללי והון'!K15</f>
        <v>-4117</v>
      </c>
      <c r="L15" s="34">
        <f t="shared" si="3"/>
        <v>-0.10255068998156729</v>
      </c>
      <c r="M15" s="79">
        <f>'נוסטרו חיים'!M15+'כללי והון'!M15</f>
        <v>169284</v>
      </c>
      <c r="N15" s="34">
        <f t="shared" si="4"/>
        <v>4.375644098564431E-2</v>
      </c>
      <c r="O15" s="84">
        <f>'נוסטרו חיים'!O15+'כללי והון'!O15</f>
        <v>15358</v>
      </c>
      <c r="P15" s="39">
        <f t="shared" si="5"/>
        <v>0.25826522718864559</v>
      </c>
      <c r="Q15" s="77">
        <f>'נוסטרו חיים'!Q15+'כללי והון'!Q15</f>
        <v>15358</v>
      </c>
      <c r="R15" s="39">
        <f t="shared" si="6"/>
        <v>0.23506543200428562</v>
      </c>
      <c r="S15" s="77">
        <f>'נוסטרו חיים'!S15+'כללי והון'!S15</f>
        <v>184641</v>
      </c>
      <c r="T15" s="39">
        <f t="shared" si="7"/>
        <v>4.6349948752757851E-2</v>
      </c>
      <c r="U15" s="78">
        <f>'נוסטרו חיים'!U15+'כללי והון'!U15</f>
        <v>20669</v>
      </c>
      <c r="V15" s="34">
        <f t="shared" si="8"/>
        <v>0.37167107226987467</v>
      </c>
      <c r="W15" s="79">
        <f>'נוסטרו חיים'!W15+'כללי והון'!W15</f>
        <v>20669</v>
      </c>
      <c r="X15" s="34">
        <f t="shared" si="9"/>
        <v>0.33513855333776532</v>
      </c>
      <c r="Y15" s="79">
        <f>'נוסטרו חיים'!Y15+'כללי והון'!Y15</f>
        <v>224322</v>
      </c>
      <c r="Z15" s="34">
        <f t="shared" si="10"/>
        <v>5.5576848702842664E-2</v>
      </c>
    </row>
    <row r="16" spans="1:26" x14ac:dyDescent="0.2">
      <c r="A16" s="28"/>
      <c r="B16" s="38" t="s">
        <v>22</v>
      </c>
      <c r="C16" s="84">
        <f>'נוסטרו חיים'!C16+'כללי והון'!C16</f>
        <v>1829</v>
      </c>
      <c r="D16" s="39">
        <f t="shared" si="0"/>
        <v>3.4317128543820477E-2</v>
      </c>
      <c r="E16" s="77">
        <f>'נוסטרו חיים'!E16+'כללי והון'!E16</f>
        <v>1829</v>
      </c>
      <c r="F16" s="39">
        <f t="shared" si="0"/>
        <v>3.3263617350186417E-2</v>
      </c>
      <c r="G16" s="77">
        <f>'נוסטרו חיים'!G16+'כללי והון'!G16</f>
        <v>458827</v>
      </c>
      <c r="H16" s="39">
        <f t="shared" si="1"/>
        <v>0.12439483764690699</v>
      </c>
      <c r="I16" s="78">
        <f>'נוסטרו חיים'!I16+'כללי והון'!I16</f>
        <v>2606</v>
      </c>
      <c r="J16" s="34">
        <f t="shared" si="2"/>
        <v>5.1590679627026709E-2</v>
      </c>
      <c r="K16" s="79">
        <f>'נוסטרו חיים'!K16+'כללי והון'!K16</f>
        <v>2606</v>
      </c>
      <c r="L16" s="34">
        <f t="shared" si="3"/>
        <v>6.4913067304339156E-2</v>
      </c>
      <c r="M16" s="79">
        <f>'נוסטרו חיים'!M16+'כללי והון'!M16</f>
        <v>553618</v>
      </c>
      <c r="N16" s="34">
        <f t="shared" si="4"/>
        <v>0.14309889502605344</v>
      </c>
      <c r="O16" s="84">
        <f>'נוסטרו חיים'!O16+'כללי והון'!O16</f>
        <v>5966</v>
      </c>
      <c r="P16" s="39">
        <f t="shared" si="5"/>
        <v>0.10032623684122019</v>
      </c>
      <c r="Q16" s="77">
        <f>'נוסטרו חיים'!Q16+'כללי והון'!Q16</f>
        <v>5966</v>
      </c>
      <c r="R16" s="39">
        <f t="shared" si="6"/>
        <v>9.1313997091910917E-2</v>
      </c>
      <c r="S16" s="77">
        <f>'נוסטרו חיים'!S16+'כללי והון'!S16</f>
        <v>518198</v>
      </c>
      <c r="T16" s="39">
        <f t="shared" si="7"/>
        <v>0.13008189266620962</v>
      </c>
      <c r="U16" s="78">
        <f>'נוסטרו חיים'!U16+'כללי והון'!U16</f>
        <v>2189</v>
      </c>
      <c r="V16" s="34">
        <f t="shared" si="8"/>
        <v>3.9362716009422594E-2</v>
      </c>
      <c r="W16" s="79">
        <f>'נוסטרו חיים'!W16+'כללי והון'!W16</f>
        <v>2189</v>
      </c>
      <c r="X16" s="34">
        <f t="shared" si="9"/>
        <v>3.5493652003307771E-2</v>
      </c>
      <c r="Y16" s="79">
        <f>'נוסטרו חיים'!Y16+'כללי והון'!Y16</f>
        <v>548326</v>
      </c>
      <c r="Z16" s="34">
        <f t="shared" si="10"/>
        <v>0.13585038980498973</v>
      </c>
    </row>
    <row r="17" spans="1:26" x14ac:dyDescent="0.2">
      <c r="A17" s="28"/>
      <c r="B17" s="38" t="s">
        <v>23</v>
      </c>
      <c r="C17" s="84">
        <f>'נוסטרו חיים'!C17+'כללי והון'!C17</f>
        <v>3846</v>
      </c>
      <c r="D17" s="39">
        <f t="shared" si="0"/>
        <v>7.2161660130964214E-2</v>
      </c>
      <c r="E17" s="77">
        <f>'נוסטרו חיים'!E17+'כללי והון'!E17</f>
        <v>3846</v>
      </c>
      <c r="F17" s="39">
        <f t="shared" si="0"/>
        <v>6.9946349004273892E-2</v>
      </c>
      <c r="G17" s="77">
        <f>'נוסטרו חיים'!G17+'כללי והון'!G17</f>
        <v>504082</v>
      </c>
      <c r="H17" s="39">
        <f t="shared" si="1"/>
        <v>0.13666414258691875</v>
      </c>
      <c r="I17" s="78">
        <f>'נוסטרו חיים'!I17+'כללי והון'!I17</f>
        <v>5409</v>
      </c>
      <c r="J17" s="34">
        <f t="shared" si="2"/>
        <v>0.10708134539623464</v>
      </c>
      <c r="K17" s="79">
        <f>'נוסטרו חיים'!K17+'כללי והון'!K17</f>
        <v>5409</v>
      </c>
      <c r="L17" s="34">
        <f t="shared" si="3"/>
        <v>0.13473322373337318</v>
      </c>
      <c r="M17" s="79">
        <f>'נוסטרו חיים'!M17+'כללי והון'!M17</f>
        <v>509491</v>
      </c>
      <c r="N17" s="34">
        <f t="shared" si="4"/>
        <v>0.13169297083136566</v>
      </c>
      <c r="O17" s="84">
        <f>'נוסטרו חיים'!O17+'כללי והון'!O17</f>
        <v>5473</v>
      </c>
      <c r="P17" s="39">
        <f t="shared" si="5"/>
        <v>9.2035785154542096E-2</v>
      </c>
      <c r="Q17" s="77">
        <f>'נוסטרו חיים'!Q17+'כללי והון'!Q17</f>
        <v>5473</v>
      </c>
      <c r="R17" s="39">
        <f t="shared" si="6"/>
        <v>8.376827121757098E-2</v>
      </c>
      <c r="S17" s="77">
        <f>'נוסטרו חיים'!S17+'כללי והון'!S17</f>
        <v>514964</v>
      </c>
      <c r="T17" s="39">
        <f t="shared" si="7"/>
        <v>0.12927007007931712</v>
      </c>
      <c r="U17" s="78">
        <f>'נוסטרו חיים'!U17+'כללי והון'!U17</f>
        <v>3652</v>
      </c>
      <c r="V17" s="34">
        <f t="shared" si="8"/>
        <v>6.567046088004172E-2</v>
      </c>
      <c r="W17" s="79">
        <f>'נוסטרו חיים'!W17+'כללי והון'!W17</f>
        <v>3652</v>
      </c>
      <c r="X17" s="34">
        <f t="shared" si="9"/>
        <v>5.921554002561899E-2</v>
      </c>
      <c r="Y17" s="79">
        <f>'נוסטרו חיים'!Y17+'כללי והון'!Y17</f>
        <v>513922</v>
      </c>
      <c r="Z17" s="34">
        <f t="shared" si="10"/>
        <v>0.12732663420913823</v>
      </c>
    </row>
    <row r="18" spans="1:26" x14ac:dyDescent="0.2">
      <c r="A18" s="28"/>
      <c r="B18" s="38" t="s">
        <v>24</v>
      </c>
      <c r="C18" s="84">
        <f>'נוסטרו חיים'!C18+'כללי והון'!C18</f>
        <v>0</v>
      </c>
      <c r="D18" s="39">
        <f t="shared" si="0"/>
        <v>0</v>
      </c>
      <c r="E18" s="77">
        <f>'נוסטרו חיים'!E18+'כללי והון'!E18</f>
        <v>0</v>
      </c>
      <c r="F18" s="39">
        <f t="shared" si="0"/>
        <v>0</v>
      </c>
      <c r="G18" s="77">
        <f>'נוסטרו חיים'!G18+'כללי והון'!G18</f>
        <v>0</v>
      </c>
      <c r="H18" s="39">
        <f t="shared" si="1"/>
        <v>0</v>
      </c>
      <c r="I18" s="78">
        <f>'נוסטרו חיים'!I18+'כללי והון'!I18</f>
        <v>0</v>
      </c>
      <c r="J18" s="34">
        <f t="shared" si="2"/>
        <v>0</v>
      </c>
      <c r="K18" s="79">
        <f>'נוסטרו חיים'!K18+'כללי והון'!K18</f>
        <v>0</v>
      </c>
      <c r="L18" s="34">
        <f t="shared" si="3"/>
        <v>0</v>
      </c>
      <c r="M18" s="79">
        <f>'נוסטרו חיים'!M18+'כללי והון'!M18</f>
        <v>0</v>
      </c>
      <c r="N18" s="34">
        <f t="shared" si="4"/>
        <v>0</v>
      </c>
      <c r="O18" s="84">
        <f>'נוסטרו חיים'!O18+'כללי והון'!O18</f>
        <v>0</v>
      </c>
      <c r="P18" s="39">
        <f t="shared" si="5"/>
        <v>0</v>
      </c>
      <c r="Q18" s="77">
        <f>'נוסטרו חיים'!Q18+'כללי והון'!Q18</f>
        <v>0</v>
      </c>
      <c r="R18" s="39">
        <f t="shared" si="6"/>
        <v>0</v>
      </c>
      <c r="S18" s="77">
        <f>'נוסטרו חיים'!S18+'כללי והון'!S18</f>
        <v>0</v>
      </c>
      <c r="T18" s="39">
        <f t="shared" si="7"/>
        <v>0</v>
      </c>
      <c r="U18" s="78">
        <f>'נוסטרו חיים'!U18+'כללי והון'!U18</f>
        <v>0</v>
      </c>
      <c r="V18" s="34">
        <f t="shared" si="8"/>
        <v>0</v>
      </c>
      <c r="W18" s="79">
        <f>'נוסטרו חיים'!W18+'כללי והון'!W18</f>
        <v>0</v>
      </c>
      <c r="X18" s="34">
        <f t="shared" si="9"/>
        <v>0</v>
      </c>
      <c r="Y18" s="79">
        <f>'נוסטרו חיים'!Y18+'כללי והון'!Y18</f>
        <v>0</v>
      </c>
      <c r="Z18" s="34">
        <f t="shared" si="10"/>
        <v>0</v>
      </c>
    </row>
    <row r="19" spans="1:26" x14ac:dyDescent="0.2">
      <c r="A19" s="41"/>
      <c r="B19" s="38" t="s">
        <v>25</v>
      </c>
      <c r="C19" s="84">
        <f>'נוסטרו חיים'!C19+'כללי והון'!C19</f>
        <v>0</v>
      </c>
      <c r="D19" s="39">
        <f t="shared" si="0"/>
        <v>0</v>
      </c>
      <c r="E19" s="77">
        <f>'נוסטרו חיים'!E19+'כללי והון'!E19</f>
        <v>0</v>
      </c>
      <c r="F19" s="39">
        <f t="shared" si="0"/>
        <v>0</v>
      </c>
      <c r="G19" s="77">
        <f>'נוסטרו חיים'!G19+'כללי והון'!G19</f>
        <v>0</v>
      </c>
      <c r="H19" s="39">
        <f t="shared" si="1"/>
        <v>0</v>
      </c>
      <c r="I19" s="78">
        <f>'נוסטרו חיים'!I19+'כללי והון'!I19</f>
        <v>0</v>
      </c>
      <c r="J19" s="34">
        <f t="shared" si="2"/>
        <v>0</v>
      </c>
      <c r="K19" s="79">
        <f>'נוסטרו חיים'!K19+'כללי והון'!K19</f>
        <v>0</v>
      </c>
      <c r="L19" s="34">
        <f t="shared" si="3"/>
        <v>0</v>
      </c>
      <c r="M19" s="79">
        <f>'נוסטרו חיים'!M19+'כללי והון'!M19</f>
        <v>0</v>
      </c>
      <c r="N19" s="34">
        <f t="shared" si="4"/>
        <v>0</v>
      </c>
      <c r="O19" s="84">
        <f>'נוסטרו חיים'!O19+'כללי והון'!O19</f>
        <v>0</v>
      </c>
      <c r="P19" s="39">
        <f t="shared" si="5"/>
        <v>0</v>
      </c>
      <c r="Q19" s="77">
        <f>'נוסטרו חיים'!Q19+'כללי והון'!Q19</f>
        <v>0</v>
      </c>
      <c r="R19" s="39">
        <f t="shared" si="6"/>
        <v>0</v>
      </c>
      <c r="S19" s="77">
        <f>'נוסטרו חיים'!S19+'כללי והון'!S19</f>
        <v>0</v>
      </c>
      <c r="T19" s="39">
        <f t="shared" si="7"/>
        <v>0</v>
      </c>
      <c r="U19" s="78">
        <f>'נוסטרו חיים'!U19+'כללי והון'!U19</f>
        <v>0</v>
      </c>
      <c r="V19" s="34">
        <f t="shared" si="8"/>
        <v>0</v>
      </c>
      <c r="W19" s="79">
        <f>'נוסטרו חיים'!W19+'כללי והון'!W19</f>
        <v>0</v>
      </c>
      <c r="X19" s="34">
        <f t="shared" si="9"/>
        <v>0</v>
      </c>
      <c r="Y19" s="79">
        <f>'נוסטרו חיים'!Y19+'כללי והון'!Y19</f>
        <v>0</v>
      </c>
      <c r="Z19" s="34">
        <f t="shared" si="10"/>
        <v>0</v>
      </c>
    </row>
    <row r="20" spans="1:26" x14ac:dyDescent="0.2">
      <c r="A20" s="28"/>
      <c r="B20" s="38" t="s">
        <v>26</v>
      </c>
      <c r="C20" s="84">
        <f>'נוסטרו חיים'!C20+'כללי והון'!C20</f>
        <v>13871</v>
      </c>
      <c r="D20" s="39">
        <f t="shared" si="0"/>
        <v>0.26025855113796276</v>
      </c>
      <c r="E20" s="77">
        <f>'נוסטרו חיים'!E20+'כללי והון'!E20</f>
        <v>13871</v>
      </c>
      <c r="F20" s="39">
        <f t="shared" si="0"/>
        <v>0.25226880058197693</v>
      </c>
      <c r="G20" s="77">
        <f>'נוסטרו חיים'!G20+'כללי והון'!G20</f>
        <v>375016</v>
      </c>
      <c r="H20" s="39">
        <f t="shared" si="1"/>
        <v>0.10167242650278313</v>
      </c>
      <c r="I20" s="78">
        <f>'נוסטרו חיים'!I20+'כללי והון'!I20</f>
        <v>5055</v>
      </c>
      <c r="J20" s="34">
        <f t="shared" si="2"/>
        <v>0.10007324847069071</v>
      </c>
      <c r="K20" s="79">
        <f>'נוסטרו חיים'!K20+'כללי והון'!K20</f>
        <v>5055</v>
      </c>
      <c r="L20" s="34">
        <f t="shared" si="3"/>
        <v>0.12591540875803317</v>
      </c>
      <c r="M20" s="79">
        <f>'נוסטרו חיים'!M20+'כללי והון'!M20</f>
        <v>387667</v>
      </c>
      <c r="N20" s="34">
        <f t="shared" si="4"/>
        <v>0.10020396616089985</v>
      </c>
      <c r="O20" s="84">
        <f>'נוסטרו חיים'!O20+'כללי והון'!O20</f>
        <v>1032</v>
      </c>
      <c r="P20" s="39">
        <f t="shared" si="5"/>
        <v>1.7354454646352539E-2</v>
      </c>
      <c r="Q20" s="77">
        <f>'נוסטרו חיים'!Q20+'כללי והון'!Q20</f>
        <v>1032</v>
      </c>
      <c r="R20" s="39">
        <f t="shared" si="6"/>
        <v>1.5795515420524986E-2</v>
      </c>
      <c r="S20" s="77">
        <f>'נוסטרו חיים'!S20+'כללי והון'!S20</f>
        <v>401919</v>
      </c>
      <c r="T20" s="39">
        <f t="shared" si="7"/>
        <v>0.10089267850997169</v>
      </c>
      <c r="U20" s="78">
        <f>'נוסטרו חיים'!U20+'כללי והון'!U20</f>
        <v>12365</v>
      </c>
      <c r="V20" s="34">
        <f t="shared" si="8"/>
        <v>0.22234809659959359</v>
      </c>
      <c r="W20" s="79">
        <f>'נוסטרו חיים'!W20+'כללי והון'!W20</f>
        <v>12365</v>
      </c>
      <c r="X20" s="34">
        <f t="shared" si="9"/>
        <v>0.20049292234851557</v>
      </c>
      <c r="Y20" s="79">
        <f>'נוסטרו חיים'!Y20+'כללי והון'!Y20</f>
        <v>398530</v>
      </c>
      <c r="Z20" s="34">
        <f t="shared" si="10"/>
        <v>9.8737714149944658E-2</v>
      </c>
    </row>
    <row r="21" spans="1:26" x14ac:dyDescent="0.2">
      <c r="A21" s="28"/>
      <c r="B21" s="38" t="s">
        <v>27</v>
      </c>
      <c r="C21" s="84">
        <f>'נוסטרו חיים'!C21+'כללי והון'!C21</f>
        <v>4800</v>
      </c>
      <c r="D21" s="39">
        <f t="shared" si="0"/>
        <v>9.0061354297615248E-2</v>
      </c>
      <c r="E21" s="77">
        <f>'נוסטרו חיים'!E21+'כללי והון'!E21</f>
        <v>4800</v>
      </c>
      <c r="F21" s="39">
        <f t="shared" si="0"/>
        <v>8.729653541875057E-2</v>
      </c>
      <c r="G21" s="77">
        <f>'נוסטרו חיים'!G21+'כללי והון'!G21</f>
        <v>331277</v>
      </c>
      <c r="H21" s="39">
        <f t="shared" si="1"/>
        <v>8.9814131755878379E-2</v>
      </c>
      <c r="I21" s="78">
        <f>'נוסטרו חיים'!I21+'כללי והון'!I21</f>
        <v>4587</v>
      </c>
      <c r="J21" s="34">
        <f t="shared" si="2"/>
        <v>9.0808306772514003E-2</v>
      </c>
      <c r="K21" s="79">
        <f>'נוסטרו חיים'!K21+'כללי והון'!K21</f>
        <v>4587</v>
      </c>
      <c r="L21" s="34">
        <f t="shared" si="3"/>
        <v>0.11425795845165147</v>
      </c>
      <c r="M21" s="79">
        <f>'נוסטרו חיים'!M21+'כללי והון'!M21</f>
        <v>331427</v>
      </c>
      <c r="N21" s="34">
        <f t="shared" si="4"/>
        <v>8.5667079975361729E-2</v>
      </c>
      <c r="O21" s="84">
        <f>'נוסטרו חיים'!O21+'כללי והון'!O21</f>
        <v>4638</v>
      </c>
      <c r="P21" s="39">
        <f t="shared" si="5"/>
        <v>7.7994147916456466E-2</v>
      </c>
      <c r="Q21" s="77">
        <f>'נוסטרו חיים'!Q21+'כללי והון'!Q21</f>
        <v>4638</v>
      </c>
      <c r="R21" s="39">
        <f t="shared" si="6"/>
        <v>7.0987985000382642E-2</v>
      </c>
      <c r="S21" s="77">
        <f>'נוסטרו חיים'!S21+'כללי והון'!S21</f>
        <v>331735</v>
      </c>
      <c r="T21" s="39">
        <f t="shared" si="7"/>
        <v>8.3274572004571709E-2</v>
      </c>
      <c r="U21" s="78">
        <f>'נוסטרו חיים'!U21+'כללי והון'!U21</f>
        <v>2855</v>
      </c>
      <c r="V21" s="34">
        <f t="shared" si="8"/>
        <v>5.1338763913614215E-2</v>
      </c>
      <c r="W21" s="79">
        <f>'נוסטרו חיים'!W21+'כללי והון'!W21</f>
        <v>2855</v>
      </c>
      <c r="X21" s="34">
        <f t="shared" si="9"/>
        <v>4.6292542928023608E-2</v>
      </c>
      <c r="Y21" s="79">
        <f>'נוסטרו חיים'!Y21+'כללי והון'!Y21</f>
        <v>330175</v>
      </c>
      <c r="Z21" s="34">
        <f t="shared" si="10"/>
        <v>8.180243587548737E-2</v>
      </c>
    </row>
    <row r="22" spans="1:26" x14ac:dyDescent="0.2">
      <c r="A22" s="28"/>
      <c r="B22" s="38" t="s">
        <v>28</v>
      </c>
      <c r="C22" s="84">
        <f>'נוסטרו חיים'!C22+'כללי והון'!C22</f>
        <v>354</v>
      </c>
      <c r="D22" s="39">
        <f t="shared" si="0"/>
        <v>6.6420248794491245E-3</v>
      </c>
      <c r="E22" s="77">
        <f>'נוסטרו חיים'!E22+'כללי והון'!E22</f>
        <v>354</v>
      </c>
      <c r="F22" s="39">
        <f t="shared" si="0"/>
        <v>6.4381194871328548E-3</v>
      </c>
      <c r="G22" s="77">
        <f>'נוסטרו חיים'!G22+'כללי והון'!G22</f>
        <v>0</v>
      </c>
      <c r="H22" s="39">
        <f t="shared" si="1"/>
        <v>0</v>
      </c>
      <c r="I22" s="78">
        <f>'נוסטרו חיים'!I22+'כללי והון'!I22</f>
        <v>11033</v>
      </c>
      <c r="J22" s="34">
        <f t="shared" si="2"/>
        <v>0.21841902084611883</v>
      </c>
      <c r="K22" s="79">
        <f>'נוסטרו חיים'!K22+'כללי והון'!K22</f>
        <v>11033</v>
      </c>
      <c r="L22" s="34">
        <f t="shared" si="3"/>
        <v>0.27482190006476359</v>
      </c>
      <c r="M22" s="79">
        <f>'נוסטרו חיים'!M22+'כללי והון'!M22</f>
        <v>0</v>
      </c>
      <c r="N22" s="34">
        <f t="shared" si="4"/>
        <v>0</v>
      </c>
      <c r="O22" s="84">
        <f>'נוסטרו חיים'!O22+'כללי והון'!O22</f>
        <v>221</v>
      </c>
      <c r="P22" s="39">
        <f t="shared" si="5"/>
        <v>3.7164093767867354E-3</v>
      </c>
      <c r="Q22" s="77">
        <f>'נוסטרו חיים'!Q22+'כללי והון'!Q22</f>
        <v>221</v>
      </c>
      <c r="R22" s="39">
        <f t="shared" si="6"/>
        <v>3.3825667712558353E-3</v>
      </c>
      <c r="S22" s="77">
        <f>'נוסטרו חיים'!S22+'כללי והון'!S22</f>
        <v>0</v>
      </c>
      <c r="T22" s="39">
        <f t="shared" si="7"/>
        <v>0</v>
      </c>
      <c r="U22" s="78">
        <f>'נוסטרו חיים'!U22+'כללי והון'!U22</f>
        <v>60</v>
      </c>
      <c r="V22" s="34">
        <f t="shared" si="8"/>
        <v>1.0789232346118574E-3</v>
      </c>
      <c r="W22" s="79">
        <f>'נוסטרו חיים'!W22+'כללי והון'!W22</f>
        <v>60</v>
      </c>
      <c r="X22" s="34">
        <f t="shared" si="9"/>
        <v>9.728730562807063E-4</v>
      </c>
      <c r="Y22" s="79">
        <f>'נוסטרו חיים'!Y22+'כללי והון'!Y22</f>
        <v>0</v>
      </c>
      <c r="Z22" s="34">
        <f t="shared" si="10"/>
        <v>0</v>
      </c>
    </row>
    <row r="23" spans="1:26" x14ac:dyDescent="0.2">
      <c r="A23" s="42"/>
      <c r="B23" s="43" t="s">
        <v>29</v>
      </c>
      <c r="C23" s="44">
        <f>SUM(C8:C22)</f>
        <v>53297</v>
      </c>
      <c r="D23" s="45">
        <f t="shared" si="0"/>
        <v>1</v>
      </c>
      <c r="E23" s="44">
        <f>SUM(E8:E22)</f>
        <v>54985</v>
      </c>
      <c r="F23" s="45">
        <f t="shared" si="0"/>
        <v>1</v>
      </c>
      <c r="G23" s="44">
        <f>SUM(G8:G22)</f>
        <v>3688473</v>
      </c>
      <c r="H23" s="45">
        <f t="shared" si="1"/>
        <v>1</v>
      </c>
      <c r="I23" s="46">
        <f>SUM(I8:I22)</f>
        <v>50513</v>
      </c>
      <c r="J23" s="47">
        <f t="shared" si="2"/>
        <v>1</v>
      </c>
      <c r="K23" s="48">
        <f>SUM(K8:K22)</f>
        <v>40146</v>
      </c>
      <c r="L23" s="47">
        <f t="shared" si="3"/>
        <v>1</v>
      </c>
      <c r="M23" s="48">
        <f>SUM(M8:M22)</f>
        <v>3868779</v>
      </c>
      <c r="N23" s="47">
        <f t="shared" si="4"/>
        <v>1</v>
      </c>
      <c r="O23" s="44">
        <f>SUM(O8:O22)</f>
        <v>59466</v>
      </c>
      <c r="P23" s="45">
        <f t="shared" si="5"/>
        <v>1</v>
      </c>
      <c r="Q23" s="49">
        <f>SUM(Q8:Q22)</f>
        <v>65335</v>
      </c>
      <c r="R23" s="45">
        <f t="shared" si="6"/>
        <v>1</v>
      </c>
      <c r="S23" s="49">
        <f>SUM(S8:S22)</f>
        <v>3983629</v>
      </c>
      <c r="T23" s="45">
        <f t="shared" si="7"/>
        <v>1</v>
      </c>
      <c r="U23" s="46">
        <f>SUM(U8:U22)</f>
        <v>55611</v>
      </c>
      <c r="V23" s="47">
        <f t="shared" si="8"/>
        <v>1</v>
      </c>
      <c r="W23" s="48">
        <f>SUM(W8:W22)</f>
        <v>61673</v>
      </c>
      <c r="X23" s="47">
        <f t="shared" si="9"/>
        <v>1</v>
      </c>
      <c r="Y23" s="48">
        <f>SUM(Y8:Y22)</f>
        <v>4036249</v>
      </c>
      <c r="Z23" s="47">
        <f t="shared" si="10"/>
        <v>1</v>
      </c>
    </row>
    <row r="24" spans="1:26" x14ac:dyDescent="0.2">
      <c r="A24" s="10"/>
      <c r="B24" s="6"/>
      <c r="C24" s="50"/>
      <c r="D24" s="51"/>
      <c r="E24" s="50"/>
      <c r="F24" s="51"/>
      <c r="G24" s="52"/>
      <c r="H24" s="51"/>
      <c r="I24" s="50"/>
      <c r="J24" s="51"/>
      <c r="K24" s="50"/>
      <c r="L24" s="51"/>
      <c r="M24" s="52"/>
      <c r="N24" s="51"/>
      <c r="O24" s="50"/>
      <c r="P24" s="51"/>
      <c r="Q24" s="50"/>
      <c r="R24" s="51"/>
      <c r="S24" s="52"/>
      <c r="T24" s="51"/>
      <c r="U24" s="50"/>
      <c r="V24" s="51"/>
      <c r="W24" s="50"/>
      <c r="X24" s="51"/>
      <c r="Y24" s="52"/>
      <c r="Z24" s="51"/>
    </row>
    <row r="25" spans="1:26" x14ac:dyDescent="0.2">
      <c r="A25" s="10"/>
      <c r="B25" s="29" t="s">
        <v>30</v>
      </c>
      <c r="C25" s="71">
        <f>'נוסטרו חיים'!C25+'כללי והון'!C25</f>
        <v>46711</v>
      </c>
      <c r="D25" s="31">
        <f>IFERROR(C25/C$27,"")</f>
        <v>0.87642831679081379</v>
      </c>
      <c r="E25" s="72">
        <f>'נוסטרו חיים'!E25+'כללי והון'!E25</f>
        <v>48271</v>
      </c>
      <c r="F25" s="31">
        <f>IFERROR(E25/E$27,"")</f>
        <v>0.8778939710830227</v>
      </c>
      <c r="G25" s="72">
        <f>'נוסטרו חיים'!G25+'כללי והון'!G25</f>
        <v>3475109</v>
      </c>
      <c r="H25" s="31">
        <f>IFERROR(G25/G$27,"")</f>
        <v>0.94215383981392842</v>
      </c>
      <c r="I25" s="73">
        <f>'נוסטרו חיים'!I25+'כללי והון'!I25</f>
        <v>42410</v>
      </c>
      <c r="J25" s="55">
        <f>IFERROR(I25/I$27,"")</f>
        <v>0.83958584918733792</v>
      </c>
      <c r="K25" s="74">
        <f>'נוסטרו חיים'!K25+'כללי והון'!K25</f>
        <v>32682</v>
      </c>
      <c r="L25" s="55">
        <f>IFERROR(K25/K$27,"")</f>
        <v>0.81407861306232254</v>
      </c>
      <c r="M25" s="74">
        <f>'נוסטרו חיים'!M25+'כללי והון'!M25</f>
        <v>3642217</v>
      </c>
      <c r="N25" s="57">
        <f>IFERROR(M25/M$27,"")</f>
        <v>0.94143837112432627</v>
      </c>
      <c r="O25" s="71">
        <f>'נוסטרו חיים'!O25+'כללי והון'!O25</f>
        <v>58623</v>
      </c>
      <c r="P25" s="31">
        <f>IFERROR(O25/O$27,"")</f>
        <v>0.98582383210574109</v>
      </c>
      <c r="Q25" s="72">
        <f>'נוסטרו חיים'!Q25+'כללי והון'!Q25</f>
        <v>63172</v>
      </c>
      <c r="R25" s="31">
        <f>IFERROR(Q25/Q$27,"")</f>
        <v>0.96689370169128341</v>
      </c>
      <c r="S25" s="72">
        <f>'נוסטרו חיים'!S25+'כללי והון'!S25</f>
        <v>3747112</v>
      </c>
      <c r="T25" s="58">
        <f>IFERROR(S25/S$27,"")</f>
        <v>0.94062775424117051</v>
      </c>
      <c r="U25" s="73">
        <f>'נוסטרו חיים'!U25+'כללי והון'!U25</f>
        <v>53505</v>
      </c>
      <c r="V25" s="55">
        <f>IFERROR(U25/U$27,"")</f>
        <v>0.96212979446512381</v>
      </c>
      <c r="W25" s="74">
        <f>'נוסטרו חיים'!W25+'כללי והון'!W25</f>
        <v>60248</v>
      </c>
      <c r="X25" s="55">
        <f>IFERROR(W25/W$27,"")</f>
        <v>0.9768942649133332</v>
      </c>
      <c r="Y25" s="74">
        <f>'נוסטרו חיים'!Y25+'כללי והון'!Y25</f>
        <v>3808331</v>
      </c>
      <c r="Z25" s="57">
        <f>IFERROR(Y25/Y$27,"")</f>
        <v>0.9435322250931496</v>
      </c>
    </row>
    <row r="26" spans="1:26" x14ac:dyDescent="0.2">
      <c r="A26" s="10"/>
      <c r="B26" s="38" t="s">
        <v>31</v>
      </c>
      <c r="C26" s="76">
        <f>'נוסטרו חיים'!C26+'כללי והון'!C26</f>
        <v>6586</v>
      </c>
      <c r="D26" s="39">
        <f t="shared" ref="D26:F27" si="11">IFERROR(C26/C$27,"")</f>
        <v>0.12357168320918625</v>
      </c>
      <c r="E26" s="77">
        <f>'נוסטרו חיים'!E26+'כללי והון'!E26</f>
        <v>6714</v>
      </c>
      <c r="F26" s="39">
        <f t="shared" si="11"/>
        <v>0.12210602891697736</v>
      </c>
      <c r="G26" s="77">
        <f>'נוסטרו חיים'!G26+'כללי והון'!G26</f>
        <v>213364</v>
      </c>
      <c r="H26" s="39">
        <f t="shared" ref="H26:H27" si="12">IFERROR(G26/G$27,"")</f>
        <v>5.7846160186071582E-2</v>
      </c>
      <c r="I26" s="78">
        <f>'נוסטרו חיים'!I26+'כללי והון'!I26</f>
        <v>8103</v>
      </c>
      <c r="J26" s="34">
        <f t="shared" ref="J26:J27" si="13">IFERROR(I26/I$27,"")</f>
        <v>0.16041415081266208</v>
      </c>
      <c r="K26" s="79">
        <f>'נוסטרו חיים'!K26+'כללי והון'!K26</f>
        <v>7464</v>
      </c>
      <c r="L26" s="34">
        <f t="shared" ref="L26:L27" si="14">IFERROR(K26/K$27,"")</f>
        <v>0.18592138693767749</v>
      </c>
      <c r="M26" s="79">
        <f>'נוסטרו חיים'!M26+'כללי והון'!M26</f>
        <v>226562</v>
      </c>
      <c r="N26" s="60">
        <f t="shared" ref="N26:N27" si="15">IFERROR(M26/M$27,"")</f>
        <v>5.8561628875673698E-2</v>
      </c>
      <c r="O26" s="76">
        <f>'נוסטרו חיים'!O26+'כללי והון'!O26</f>
        <v>843</v>
      </c>
      <c r="P26" s="39">
        <f t="shared" ref="P26:P27" si="16">IFERROR(O26/O$27,"")</f>
        <v>1.4176167894258905E-2</v>
      </c>
      <c r="Q26" s="77">
        <f>'נוסטרו חיים'!Q26+'כללי והון'!Q26</f>
        <v>2163</v>
      </c>
      <c r="R26" s="39">
        <f t="shared" ref="R26:R27" si="17">IFERROR(Q26/Q$27,"")</f>
        <v>3.3106298308716614E-2</v>
      </c>
      <c r="S26" s="77">
        <f>'נוסטרו חיים'!S26+'כללי והון'!S26</f>
        <v>236517</v>
      </c>
      <c r="T26" s="61">
        <f t="shared" ref="T26:T27" si="18">IFERROR(S26/S$27,"")</f>
        <v>5.9372245758829448E-2</v>
      </c>
      <c r="U26" s="78">
        <f>'נוסטרו חיים'!U26+'כללי והון'!U26</f>
        <v>2106</v>
      </c>
      <c r="V26" s="34">
        <f t="shared" ref="V26:V27" si="19">IFERROR(U26/U$27,"")</f>
        <v>3.7870205534876196E-2</v>
      </c>
      <c r="W26" s="79">
        <f>'נוסטרו חיים'!W26+'כללי והון'!W26</f>
        <v>1425</v>
      </c>
      <c r="X26" s="34">
        <f t="shared" ref="X26:X27" si="20">IFERROR(W26/W$27,"")</f>
        <v>2.3105735086666773E-2</v>
      </c>
      <c r="Y26" s="79">
        <f>'נוסטרו חיים'!Y26+'כללי והון'!Y26</f>
        <v>227918</v>
      </c>
      <c r="Z26" s="60">
        <f t="shared" ref="Z26:Z27" si="21">IFERROR(Y26/Y$27,"")</f>
        <v>5.6467774906850392E-2</v>
      </c>
    </row>
    <row r="27" spans="1:26" x14ac:dyDescent="0.2">
      <c r="A27" s="10"/>
      <c r="B27" s="43" t="s">
        <v>29</v>
      </c>
      <c r="C27" s="62">
        <f>SUM(C25:C26)</f>
        <v>53297</v>
      </c>
      <c r="D27" s="45">
        <f t="shared" si="11"/>
        <v>1</v>
      </c>
      <c r="E27" s="62">
        <f>SUM(E25:E26)</f>
        <v>54985</v>
      </c>
      <c r="F27" s="45">
        <f t="shared" si="11"/>
        <v>1</v>
      </c>
      <c r="G27" s="49">
        <f>SUM(G25:G26)</f>
        <v>3688473</v>
      </c>
      <c r="H27" s="45">
        <f t="shared" si="12"/>
        <v>1</v>
      </c>
      <c r="I27" s="46">
        <f>SUM(I25:I26)</f>
        <v>50513</v>
      </c>
      <c r="J27" s="47">
        <f t="shared" si="13"/>
        <v>1</v>
      </c>
      <c r="K27" s="48">
        <f>SUM(K25:K26)</f>
        <v>40146</v>
      </c>
      <c r="L27" s="47">
        <f t="shared" si="14"/>
        <v>1</v>
      </c>
      <c r="M27" s="48">
        <f>SUM(M25:M26)</f>
        <v>3868779</v>
      </c>
      <c r="N27" s="64">
        <f t="shared" si="15"/>
        <v>1</v>
      </c>
      <c r="O27" s="62">
        <f>SUM(O25:O26)</f>
        <v>59466</v>
      </c>
      <c r="P27" s="45">
        <f t="shared" si="16"/>
        <v>1</v>
      </c>
      <c r="Q27" s="49">
        <f>SUM(Q25:Q26)</f>
        <v>65335</v>
      </c>
      <c r="R27" s="65">
        <f t="shared" si="17"/>
        <v>1</v>
      </c>
      <c r="S27" s="49">
        <f>SUM(S25:S26)</f>
        <v>3983629</v>
      </c>
      <c r="T27" s="66">
        <f t="shared" si="18"/>
        <v>1</v>
      </c>
      <c r="U27" s="46">
        <f>SUM(U25:U26)</f>
        <v>55611</v>
      </c>
      <c r="V27" s="47">
        <f t="shared" si="19"/>
        <v>1</v>
      </c>
      <c r="W27" s="48">
        <f>SUM(W25:W26)</f>
        <v>61673</v>
      </c>
      <c r="X27" s="47">
        <f t="shared" si="20"/>
        <v>1</v>
      </c>
      <c r="Y27" s="48">
        <f>SUM(Y25:Y26)</f>
        <v>4036249</v>
      </c>
      <c r="Z27" s="64">
        <f t="shared" si="21"/>
        <v>1</v>
      </c>
    </row>
    <row r="28" spans="1:26" x14ac:dyDescent="0.2">
      <c r="A28" s="10"/>
      <c r="B28" s="6"/>
      <c r="C28" s="50"/>
      <c r="D28" s="51"/>
      <c r="E28" s="50"/>
      <c r="F28" s="51"/>
      <c r="G28" s="50"/>
      <c r="H28" s="51"/>
      <c r="I28" s="50"/>
      <c r="J28" s="51"/>
      <c r="K28" s="50"/>
      <c r="L28" s="51"/>
      <c r="M28" s="50"/>
      <c r="N28" s="51"/>
      <c r="O28" s="50"/>
      <c r="P28" s="51"/>
      <c r="Q28" s="50"/>
      <c r="R28" s="51"/>
      <c r="S28" s="50"/>
      <c r="T28" s="51"/>
      <c r="U28" s="50"/>
      <c r="V28" s="51"/>
      <c r="W28" s="50"/>
      <c r="X28" s="51"/>
      <c r="Y28" s="50"/>
      <c r="Z28" s="51"/>
    </row>
    <row r="29" spans="1:26" x14ac:dyDescent="0.2">
      <c r="A29" s="10"/>
      <c r="B29" s="29" t="s">
        <v>32</v>
      </c>
      <c r="C29" s="71">
        <f>'נוסטרו חיים'!C29+'כללי והון'!C29</f>
        <v>27487</v>
      </c>
      <c r="D29" s="31">
        <f>IFERROR(C29/C$31,"")</f>
        <v>0.51573259282886463</v>
      </c>
      <c r="E29" s="72">
        <f>'נוסטרו חיים'!E29+'כללי והון'!E29</f>
        <v>29175</v>
      </c>
      <c r="F29" s="31">
        <f>IFERROR(E29/E$31,"")</f>
        <v>0.53059925434209332</v>
      </c>
      <c r="G29" s="72">
        <f>'נוסטרו חיים'!G29+'כללי והון'!G29</f>
        <v>1929053</v>
      </c>
      <c r="H29" s="31">
        <f>IFERROR(G29/G$31,"")</f>
        <v>0.52299501717919583</v>
      </c>
      <c r="I29" s="73">
        <f>'נוסטרו חיים'!I29+'כללי והון'!I29</f>
        <v>19652</v>
      </c>
      <c r="J29" s="55">
        <f>IFERROR(I29/I$31,"")</f>
        <v>0.38904836378753982</v>
      </c>
      <c r="K29" s="74">
        <f>'נוסטרו חיים'!K29+'כללי והון'!K29</f>
        <v>9286</v>
      </c>
      <c r="L29" s="55">
        <f>IFERROR(K29/K$31,"")</f>
        <v>0.23130573407064214</v>
      </c>
      <c r="M29" s="74">
        <f>'נוסטרו חיים'!M29+'כללי והון'!M29</f>
        <v>2000098</v>
      </c>
      <c r="N29" s="57">
        <f>IFERROR(M29/M$31,"")</f>
        <v>0.51698429918069755</v>
      </c>
      <c r="O29" s="71">
        <f>'נוסטרו חיים'!O29+'כללי והון'!O29</f>
        <v>41662</v>
      </c>
      <c r="P29" s="31">
        <f>IFERROR(O29/O$31,"")</f>
        <v>0.70060202468637545</v>
      </c>
      <c r="Q29" s="72">
        <f>'נוסטרו חיים'!Q29+'כללי והון'!Q29</f>
        <v>47530</v>
      </c>
      <c r="R29" s="31">
        <f>IFERROR(Q29/Q$31,"")</f>
        <v>0.72748144179995411</v>
      </c>
      <c r="S29" s="72">
        <f>'נוסטרו חיים'!S29+'כללי והון'!S29</f>
        <v>2131844</v>
      </c>
      <c r="T29" s="58">
        <f>IFERROR(S29/S$31,"")</f>
        <v>0.53515124023848604</v>
      </c>
      <c r="U29" s="73">
        <f>'נוסטרו חיים'!U29+'כללי והון'!U29</f>
        <v>34529</v>
      </c>
      <c r="V29" s="55">
        <f>IFERROR(U29/U$31,"")</f>
        <v>0.62090233946521367</v>
      </c>
      <c r="W29" s="74">
        <f>'נוסטרו חיים'!W29+'כללי והון'!W29</f>
        <v>40591</v>
      </c>
      <c r="X29" s="55">
        <f>IFERROR(W29/W$31,"")</f>
        <v>0.65816483712483587</v>
      </c>
      <c r="Y29" s="74">
        <f>'נוסטרו חיים'!Y29+'כללי והון'!Y29</f>
        <v>2169486</v>
      </c>
      <c r="Z29" s="57">
        <f>IFERROR(Y29/Y$31,"")</f>
        <v>0.5375005357697209</v>
      </c>
    </row>
    <row r="30" spans="1:26" x14ac:dyDescent="0.2">
      <c r="A30" s="10"/>
      <c r="B30" s="38" t="s">
        <v>33</v>
      </c>
      <c r="C30" s="76">
        <f>'נוסטרו חיים'!C30+'כללי והון'!C30</f>
        <v>25810</v>
      </c>
      <c r="D30" s="39">
        <f t="shared" ref="D30:F31" si="22">IFERROR(C30/C$31,"")</f>
        <v>0.48426740717113531</v>
      </c>
      <c r="E30" s="77">
        <f>'נוסטרו חיים'!E30+'כללי והון'!E30</f>
        <v>25810</v>
      </c>
      <c r="F30" s="39">
        <f t="shared" si="22"/>
        <v>0.46940074565790668</v>
      </c>
      <c r="G30" s="77">
        <f>'נוסטרו חיים'!G30+'כללי והון'!G30</f>
        <v>1759420</v>
      </c>
      <c r="H30" s="39">
        <f t="shared" ref="H30:H31" si="23">IFERROR(G30/G$31,"")</f>
        <v>0.47700498282080417</v>
      </c>
      <c r="I30" s="78">
        <f>'נוסטרו חיים'!I30+'כללי והון'!I30</f>
        <v>30861</v>
      </c>
      <c r="J30" s="34">
        <f t="shared" ref="J30:J31" si="24">IFERROR(I30/I$31,"")</f>
        <v>0.61095163621246018</v>
      </c>
      <c r="K30" s="79">
        <f>'נוסטרו חיים'!K30+'כללי והון'!K30</f>
        <v>30860</v>
      </c>
      <c r="L30" s="34">
        <f t="shared" ref="L30:L31" si="25">IFERROR(K30/K$31,"")</f>
        <v>0.76869426592935786</v>
      </c>
      <c r="M30" s="79">
        <f>'נוסטרו חיים'!M30+'כללי והון'!M30</f>
        <v>1868681</v>
      </c>
      <c r="N30" s="60">
        <f t="shared" ref="N30:N31" si="26">IFERROR(M30/M$31,"")</f>
        <v>0.4830157008193024</v>
      </c>
      <c r="O30" s="76">
        <f>'נוסטרו חיים'!O30+'כללי והון'!O30</f>
        <v>17804</v>
      </c>
      <c r="P30" s="39">
        <f t="shared" ref="P30:P31" si="27">IFERROR(O30/O$31,"")</f>
        <v>0.29939797531362461</v>
      </c>
      <c r="Q30" s="77">
        <f>'נוסטרו חיים'!Q30+'כללי והון'!Q30</f>
        <v>17805</v>
      </c>
      <c r="R30" s="39">
        <f t="shared" ref="R30:R31" si="28">IFERROR(Q30/Q$31,"")</f>
        <v>0.27251855820004589</v>
      </c>
      <c r="S30" s="77">
        <f>'נוסטרו חיים'!S30+'כללי והון'!S30</f>
        <v>1851785</v>
      </c>
      <c r="T30" s="61">
        <f t="shared" ref="T30:T31" si="29">IFERROR(S30/S$31,"")</f>
        <v>0.46484875976151396</v>
      </c>
      <c r="U30" s="78">
        <f>'נוסטרו חיים'!U30+'כללי והון'!U30</f>
        <v>21082</v>
      </c>
      <c r="V30" s="34">
        <f t="shared" ref="V30:V31" si="30">IFERROR(U30/U$31,"")</f>
        <v>0.37909766053478627</v>
      </c>
      <c r="W30" s="79">
        <f>'נוסטרו חיים'!W30+'כללי והון'!W30</f>
        <v>21082</v>
      </c>
      <c r="X30" s="34">
        <f t="shared" ref="X30:X31" si="31">IFERROR(W30/W$31,"")</f>
        <v>0.34183516287516419</v>
      </c>
      <c r="Y30" s="79">
        <f>'נוסטרו חיים'!Y30+'כללי והון'!Y30</f>
        <v>1866763</v>
      </c>
      <c r="Z30" s="60">
        <f t="shared" ref="Z30:Z31" si="32">IFERROR(Y30/Y$31,"")</f>
        <v>0.46249946423027916</v>
      </c>
    </row>
    <row r="31" spans="1:26" x14ac:dyDescent="0.2">
      <c r="A31" s="10"/>
      <c r="B31" s="43" t="s">
        <v>29</v>
      </c>
      <c r="C31" s="62">
        <f>SUM(C29:C30)</f>
        <v>53297</v>
      </c>
      <c r="D31" s="45">
        <f t="shared" si="22"/>
        <v>1</v>
      </c>
      <c r="E31" s="62">
        <f>SUM(E29:E30)</f>
        <v>54985</v>
      </c>
      <c r="F31" s="45">
        <f t="shared" si="22"/>
        <v>1</v>
      </c>
      <c r="G31" s="62">
        <f>SUM(G29:G30)</f>
        <v>3688473</v>
      </c>
      <c r="H31" s="45">
        <f t="shared" si="23"/>
        <v>1</v>
      </c>
      <c r="I31" s="46">
        <f>SUM(I29:I30)</f>
        <v>50513</v>
      </c>
      <c r="J31" s="47">
        <f t="shared" si="24"/>
        <v>1</v>
      </c>
      <c r="K31" s="48">
        <f>SUM(K29:K30)</f>
        <v>40146</v>
      </c>
      <c r="L31" s="47">
        <f t="shared" si="25"/>
        <v>1</v>
      </c>
      <c r="M31" s="48">
        <f>SUM(M29:M30)</f>
        <v>3868779</v>
      </c>
      <c r="N31" s="64">
        <f t="shared" si="26"/>
        <v>1</v>
      </c>
      <c r="O31" s="62">
        <f>SUM(O29:O30)</f>
        <v>59466</v>
      </c>
      <c r="P31" s="45">
        <f t="shared" si="27"/>
        <v>1</v>
      </c>
      <c r="Q31" s="49">
        <f>SUM(Q29:Q30)</f>
        <v>65335</v>
      </c>
      <c r="R31" s="45">
        <f t="shared" si="28"/>
        <v>1</v>
      </c>
      <c r="S31" s="49">
        <f>SUM(S29:S30)</f>
        <v>3983629</v>
      </c>
      <c r="T31" s="66">
        <f t="shared" si="29"/>
        <v>1</v>
      </c>
      <c r="U31" s="46">
        <f>SUM(U29:U30)</f>
        <v>55611</v>
      </c>
      <c r="V31" s="47">
        <f t="shared" si="30"/>
        <v>1</v>
      </c>
      <c r="W31" s="48">
        <f>SUM(W29:W30)</f>
        <v>61673</v>
      </c>
      <c r="X31" s="47">
        <f t="shared" si="31"/>
        <v>1</v>
      </c>
      <c r="Y31" s="48">
        <f>SUM(Y29:Y30)</f>
        <v>4036249</v>
      </c>
      <c r="Z31" s="64">
        <f t="shared" si="32"/>
        <v>1</v>
      </c>
    </row>
    <row r="32" spans="1:26" x14ac:dyDescent="0.2">
      <c r="A32" s="1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x14ac:dyDescent="0.25">
      <c r="A33" s="15"/>
      <c r="B33" s="67" t="s">
        <v>34</v>
      </c>
      <c r="C33" s="68" t="s">
        <v>4</v>
      </c>
      <c r="D33" s="69"/>
      <c r="E33" s="69"/>
      <c r="F33" s="69"/>
      <c r="G33" s="69"/>
      <c r="H33" s="70"/>
      <c r="I33" s="68" t="s">
        <v>35</v>
      </c>
      <c r="J33" s="69"/>
      <c r="K33" s="69"/>
      <c r="L33" s="69"/>
      <c r="M33" s="69"/>
      <c r="N33" s="70"/>
      <c r="O33" s="68" t="s">
        <v>36</v>
      </c>
      <c r="P33" s="69"/>
      <c r="Q33" s="69"/>
      <c r="R33" s="69"/>
      <c r="S33" s="69"/>
      <c r="T33" s="70"/>
      <c r="U33" s="68" t="s">
        <v>37</v>
      </c>
      <c r="V33" s="69"/>
      <c r="W33" s="69"/>
      <c r="X33" s="69"/>
      <c r="Y33" s="69"/>
      <c r="Z33" s="70"/>
    </row>
    <row r="34" spans="1:26" ht="23.25" x14ac:dyDescent="0.2">
      <c r="A34" s="15"/>
      <c r="B34" s="16" t="str">
        <f>+B6</f>
        <v>2024</v>
      </c>
      <c r="C34" s="17" t="s">
        <v>9</v>
      </c>
      <c r="D34" s="18"/>
      <c r="E34" s="19" t="s">
        <v>10</v>
      </c>
      <c r="F34" s="19"/>
      <c r="G34" s="21" t="s">
        <v>11</v>
      </c>
      <c r="H34" s="22"/>
      <c r="I34" s="17" t="s">
        <v>9</v>
      </c>
      <c r="J34" s="18"/>
      <c r="K34" s="19" t="s">
        <v>10</v>
      </c>
      <c r="L34" s="20"/>
      <c r="M34" s="21" t="s">
        <v>11</v>
      </c>
      <c r="N34" s="22"/>
      <c r="O34" s="17" t="s">
        <v>9</v>
      </c>
      <c r="P34" s="18"/>
      <c r="Q34" s="19" t="s">
        <v>10</v>
      </c>
      <c r="R34" s="20"/>
      <c r="S34" s="21" t="s">
        <v>11</v>
      </c>
      <c r="T34" s="22"/>
      <c r="U34" s="17" t="s">
        <v>9</v>
      </c>
      <c r="V34" s="18"/>
      <c r="W34" s="19" t="s">
        <v>10</v>
      </c>
      <c r="X34" s="20"/>
      <c r="Y34" s="21" t="s">
        <v>11</v>
      </c>
      <c r="Z34" s="22"/>
    </row>
    <row r="35" spans="1:26" ht="30" x14ac:dyDescent="0.2">
      <c r="A35" s="15"/>
      <c r="B35" s="24"/>
      <c r="C35" s="25" t="s">
        <v>12</v>
      </c>
      <c r="D35" s="26" t="s">
        <v>13</v>
      </c>
      <c r="E35" s="26" t="s">
        <v>12</v>
      </c>
      <c r="F35" s="26" t="s">
        <v>13</v>
      </c>
      <c r="G35" s="26" t="s">
        <v>12</v>
      </c>
      <c r="H35" s="27" t="s">
        <v>13</v>
      </c>
      <c r="I35" s="25" t="s">
        <v>12</v>
      </c>
      <c r="J35" s="26" t="s">
        <v>13</v>
      </c>
      <c r="K35" s="26" t="s">
        <v>12</v>
      </c>
      <c r="L35" s="26" t="s">
        <v>13</v>
      </c>
      <c r="M35" s="26" t="s">
        <v>12</v>
      </c>
      <c r="N35" s="27" t="s">
        <v>13</v>
      </c>
      <c r="O35" s="25" t="s">
        <v>12</v>
      </c>
      <c r="P35" s="26" t="s">
        <v>13</v>
      </c>
      <c r="Q35" s="26" t="s">
        <v>12</v>
      </c>
      <c r="R35" s="26" t="s">
        <v>13</v>
      </c>
      <c r="S35" s="26" t="s">
        <v>12</v>
      </c>
      <c r="T35" s="27" t="s">
        <v>13</v>
      </c>
      <c r="U35" s="25" t="s">
        <v>12</v>
      </c>
      <c r="V35" s="26" t="s">
        <v>13</v>
      </c>
      <c r="W35" s="26" t="s">
        <v>12</v>
      </c>
      <c r="X35" s="26" t="s">
        <v>13</v>
      </c>
      <c r="Y35" s="26" t="s">
        <v>12</v>
      </c>
      <c r="Z35" s="27" t="s">
        <v>13</v>
      </c>
    </row>
    <row r="36" spans="1:26" x14ac:dyDescent="0.2">
      <c r="A36" s="10"/>
      <c r="B36" s="29" t="s">
        <v>14</v>
      </c>
      <c r="C36" s="71">
        <f>C8</f>
        <v>4097</v>
      </c>
      <c r="D36" s="31">
        <f>IFERROR(C36/C$51,"")</f>
        <v>7.6871118449443679E-2</v>
      </c>
      <c r="E36" s="72">
        <f>E8</f>
        <v>4097</v>
      </c>
      <c r="F36" s="31">
        <f>IFERROR(E36/E$51,"")</f>
        <v>7.4511230335546061E-2</v>
      </c>
      <c r="G36" s="72">
        <f>G8</f>
        <v>314593</v>
      </c>
      <c r="H36" s="58">
        <f>IFERROR(G36/G$51,"")</f>
        <v>8.5290850712476413E-2</v>
      </c>
      <c r="I36" s="73">
        <f>IF(I$23=0,"",I8+C36)</f>
        <v>7403</v>
      </c>
      <c r="J36" s="55">
        <f>IFERROR(I36/I$51,"")</f>
        <v>7.1312975628552169E-2</v>
      </c>
      <c r="K36" s="74">
        <f>IF(K$23=0,"",K8+E36)</f>
        <v>7403</v>
      </c>
      <c r="L36" s="55">
        <f>IFERROR(K36/K$51,"")</f>
        <v>7.7819007473904411E-2</v>
      </c>
      <c r="M36" s="74">
        <f>M8</f>
        <v>228405</v>
      </c>
      <c r="N36" s="57">
        <f>IFERROR(M36/M$51,"")</f>
        <v>5.9038006564861939E-2</v>
      </c>
      <c r="O36" s="75">
        <f>IF(O$23=0,"",O8+I36)</f>
        <v>10563</v>
      </c>
      <c r="P36" s="31">
        <f>IFERROR(O36/O$51,"")</f>
        <v>6.469413753399153E-2</v>
      </c>
      <c r="Q36" s="72">
        <f>IF(Q$23=0,"",Q8+K36)</f>
        <v>10563</v>
      </c>
      <c r="R36" s="31">
        <f>IFERROR(Q36/Q$51,"")</f>
        <v>6.5827028778682087E-2</v>
      </c>
      <c r="S36" s="72">
        <f>S8</f>
        <v>157568</v>
      </c>
      <c r="T36" s="58">
        <f>IFERROR(S36/S$51,"")</f>
        <v>3.9553884159393357E-2</v>
      </c>
      <c r="U36" s="73">
        <f>IF(U$23=0,"",U8+O36)</f>
        <v>12585</v>
      </c>
      <c r="V36" s="55">
        <f>IFERROR(U36/U$51,"")</f>
        <v>5.7495420011238675E-2</v>
      </c>
      <c r="W36" s="74">
        <f>IF(W$23=0,"",W8+Q36)</f>
        <v>12585</v>
      </c>
      <c r="X36" s="55">
        <f>IFERROR(W36/W$51,"")</f>
        <v>5.6653716816947947E-2</v>
      </c>
      <c r="Y36" s="74">
        <f>Y8</f>
        <v>85993</v>
      </c>
      <c r="Z36" s="57">
        <f>IFERROR(Y36/Y$51,"")</f>
        <v>2.1305177158297221E-2</v>
      </c>
    </row>
    <row r="37" spans="1:26" x14ac:dyDescent="0.2">
      <c r="A37" s="10"/>
      <c r="B37" s="38" t="s">
        <v>15</v>
      </c>
      <c r="C37" s="76">
        <f t="shared" ref="C37:E50" si="33">C9</f>
        <v>7563</v>
      </c>
      <c r="D37" s="39">
        <f t="shared" ref="D37:F51" si="34">IFERROR(C37/C$51,"")</f>
        <v>0.14190292136518004</v>
      </c>
      <c r="E37" s="77">
        <f t="shared" si="33"/>
        <v>6774</v>
      </c>
      <c r="F37" s="39">
        <f t="shared" si="34"/>
        <v>0.12319723560971174</v>
      </c>
      <c r="G37" s="77">
        <f t="shared" ref="G37:G50" si="35">G9</f>
        <v>919203</v>
      </c>
      <c r="H37" s="61">
        <f t="shared" ref="H37:H51" si="36">IFERROR(G37/G$51,"")</f>
        <v>0.24920963227872348</v>
      </c>
      <c r="I37" s="78">
        <f t="shared" ref="I37:I50" si="37">IF(I$23=0,"",I9+C37)</f>
        <v>19404</v>
      </c>
      <c r="J37" s="34">
        <f t="shared" ref="J37:L51" si="38">IFERROR(I37/I$51,"")</f>
        <v>0.18691840863115305</v>
      </c>
      <c r="K37" s="79">
        <f t="shared" ref="K37:K50" si="39">IF(K$23=0,"",K9+E37)</f>
        <v>13685</v>
      </c>
      <c r="L37" s="34">
        <f t="shared" si="38"/>
        <v>0.14385426412000293</v>
      </c>
      <c r="M37" s="79">
        <f t="shared" ref="M37:M50" si="40">M9</f>
        <v>954848</v>
      </c>
      <c r="N37" s="60">
        <f t="shared" ref="N37:N51" si="41">IFERROR(M37/M$51,"")</f>
        <v>0.2468086184297423</v>
      </c>
      <c r="O37" s="80">
        <f t="shared" ref="O37:O50" si="42">IF(O$23=0,"",O9+I37)</f>
        <v>31059</v>
      </c>
      <c r="P37" s="39">
        <f t="shared" ref="P37:P51" si="43">IFERROR(O37/O$51,"")</f>
        <v>0.19022391533354566</v>
      </c>
      <c r="Q37" s="77">
        <f t="shared" ref="Q37:Q50" si="44">IF(Q$23=0,"",Q9+K37)</f>
        <v>28508</v>
      </c>
      <c r="R37" s="39">
        <f t="shared" ref="R37:R51" si="45">IFERROR(Q37/Q$51,"")</f>
        <v>0.17765757232061621</v>
      </c>
      <c r="S37" s="77">
        <f t="shared" ref="S37:S50" si="46">S9</f>
        <v>1057424</v>
      </c>
      <c r="T37" s="61">
        <f t="shared" ref="T37:T51" si="47">IFERROR(S37/S$51,"")</f>
        <v>0.26544238933896708</v>
      </c>
      <c r="U37" s="78">
        <f t="shared" ref="U37:U50" si="48">IF(U$23=0,"",U9+O37)</f>
        <v>38578</v>
      </c>
      <c r="V37" s="34">
        <f t="shared" ref="V37:V51" si="49">IFERROR(U37/U$51,"")</f>
        <v>0.1762461909569778</v>
      </c>
      <c r="W37" s="79">
        <f t="shared" ref="W37:W50" si="50">IF(W$23=0,"",W9+Q37)</f>
        <v>37096</v>
      </c>
      <c r="X37" s="34">
        <f t="shared" ref="X37:X51" si="51">IFERROR(W37/W$51,"")</f>
        <v>0.1669945394550259</v>
      </c>
      <c r="Y37" s="79">
        <f t="shared" ref="Y37:Y50" si="52">Y9</f>
        <v>1076627</v>
      </c>
      <c r="Z37" s="60">
        <f t="shared" ref="Z37:Z51" si="53">IFERROR(Y37/Y$51,"")</f>
        <v>0.26673949005623787</v>
      </c>
    </row>
    <row r="38" spans="1:26" x14ac:dyDescent="0.2">
      <c r="A38" s="10"/>
      <c r="B38" s="38" t="s">
        <v>16</v>
      </c>
      <c r="C38" s="76">
        <f t="shared" si="33"/>
        <v>0</v>
      </c>
      <c r="D38" s="39">
        <f t="shared" si="34"/>
        <v>0</v>
      </c>
      <c r="E38" s="77">
        <f t="shared" si="33"/>
        <v>0</v>
      </c>
      <c r="F38" s="39">
        <f t="shared" si="34"/>
        <v>0</v>
      </c>
      <c r="G38" s="77">
        <f t="shared" si="35"/>
        <v>0</v>
      </c>
      <c r="H38" s="61">
        <f t="shared" si="36"/>
        <v>0</v>
      </c>
      <c r="I38" s="78">
        <f t="shared" si="37"/>
        <v>0</v>
      </c>
      <c r="J38" s="34">
        <f t="shared" si="38"/>
        <v>0</v>
      </c>
      <c r="K38" s="79">
        <f t="shared" si="39"/>
        <v>0</v>
      </c>
      <c r="L38" s="34">
        <f t="shared" si="38"/>
        <v>0</v>
      </c>
      <c r="M38" s="79">
        <f t="shared" si="40"/>
        <v>0</v>
      </c>
      <c r="N38" s="60">
        <f t="shared" si="41"/>
        <v>0</v>
      </c>
      <c r="O38" s="80">
        <f t="shared" si="42"/>
        <v>0</v>
      </c>
      <c r="P38" s="39">
        <f t="shared" si="43"/>
        <v>0</v>
      </c>
      <c r="Q38" s="77">
        <f t="shared" si="44"/>
        <v>0</v>
      </c>
      <c r="R38" s="39">
        <f t="shared" si="45"/>
        <v>0</v>
      </c>
      <c r="S38" s="77">
        <f t="shared" si="46"/>
        <v>0</v>
      </c>
      <c r="T38" s="61">
        <f t="shared" si="47"/>
        <v>0</v>
      </c>
      <c r="U38" s="78">
        <f t="shared" si="48"/>
        <v>0</v>
      </c>
      <c r="V38" s="34">
        <f t="shared" si="49"/>
        <v>0</v>
      </c>
      <c r="W38" s="79">
        <f t="shared" si="50"/>
        <v>0</v>
      </c>
      <c r="X38" s="34">
        <f t="shared" si="51"/>
        <v>0</v>
      </c>
      <c r="Y38" s="79">
        <f t="shared" si="52"/>
        <v>0</v>
      </c>
      <c r="Z38" s="60">
        <f t="shared" si="53"/>
        <v>0</v>
      </c>
    </row>
    <row r="39" spans="1:26" x14ac:dyDescent="0.2">
      <c r="A39" s="10"/>
      <c r="B39" s="38" t="s">
        <v>17</v>
      </c>
      <c r="C39" s="76">
        <f t="shared" si="33"/>
        <v>4030</v>
      </c>
      <c r="D39" s="39">
        <f t="shared" si="34"/>
        <v>7.5614012045706142E-2</v>
      </c>
      <c r="E39" s="77">
        <f t="shared" si="33"/>
        <v>6507</v>
      </c>
      <c r="F39" s="39">
        <f t="shared" si="34"/>
        <v>0.11834136582704374</v>
      </c>
      <c r="G39" s="77">
        <f t="shared" si="35"/>
        <v>509456</v>
      </c>
      <c r="H39" s="61">
        <f t="shared" si="36"/>
        <v>0.13812111407620442</v>
      </c>
      <c r="I39" s="78">
        <f t="shared" si="37"/>
        <v>13394</v>
      </c>
      <c r="J39" s="34">
        <f t="shared" si="38"/>
        <v>0.12902417878817068</v>
      </c>
      <c r="K39" s="79">
        <f t="shared" si="39"/>
        <v>10434</v>
      </c>
      <c r="L39" s="34">
        <f t="shared" si="38"/>
        <v>0.10968033553731171</v>
      </c>
      <c r="M39" s="79">
        <f t="shared" si="40"/>
        <v>628487</v>
      </c>
      <c r="N39" s="60">
        <f t="shared" si="41"/>
        <v>0.16245099552080902</v>
      </c>
      <c r="O39" s="80">
        <f t="shared" si="42"/>
        <v>24499</v>
      </c>
      <c r="P39" s="39">
        <f t="shared" si="43"/>
        <v>0.1500465469511747</v>
      </c>
      <c r="Q39" s="77">
        <f t="shared" si="44"/>
        <v>24240</v>
      </c>
      <c r="R39" s="39">
        <f t="shared" si="45"/>
        <v>0.1510600376403724</v>
      </c>
      <c r="S39" s="77">
        <f t="shared" si="46"/>
        <v>712750</v>
      </c>
      <c r="T39" s="61">
        <f t="shared" si="47"/>
        <v>0.17891977390464825</v>
      </c>
      <c r="U39" s="78">
        <f t="shared" si="48"/>
        <v>28261</v>
      </c>
      <c r="V39" s="34">
        <f t="shared" si="49"/>
        <v>0.1291122816795881</v>
      </c>
      <c r="W39" s="79">
        <f t="shared" si="50"/>
        <v>32995</v>
      </c>
      <c r="X39" s="34">
        <f t="shared" si="51"/>
        <v>0.14853312565555801</v>
      </c>
      <c r="Y39" s="79">
        <f t="shared" si="52"/>
        <v>762529</v>
      </c>
      <c r="Z39" s="60">
        <f t="shared" si="53"/>
        <v>0.18892020784644356</v>
      </c>
    </row>
    <row r="40" spans="1:26" x14ac:dyDescent="0.2">
      <c r="A40" s="10"/>
      <c r="B40" s="38" t="s">
        <v>18</v>
      </c>
      <c r="C40" s="76">
        <f t="shared" si="33"/>
        <v>640</v>
      </c>
      <c r="D40" s="39">
        <f t="shared" si="34"/>
        <v>1.2008180573015366E-2</v>
      </c>
      <c r="E40" s="77">
        <f t="shared" si="33"/>
        <v>640</v>
      </c>
      <c r="F40" s="39">
        <f t="shared" si="34"/>
        <v>1.1639538055833409E-2</v>
      </c>
      <c r="G40" s="77">
        <f t="shared" si="35"/>
        <v>59453</v>
      </c>
      <c r="H40" s="61">
        <f t="shared" si="36"/>
        <v>1.6118594334294977E-2</v>
      </c>
      <c r="I40" s="78">
        <f t="shared" si="37"/>
        <v>1461</v>
      </c>
      <c r="J40" s="34">
        <f t="shared" si="38"/>
        <v>1.4073788652345631E-2</v>
      </c>
      <c r="K40" s="79">
        <f t="shared" si="39"/>
        <v>1461</v>
      </c>
      <c r="L40" s="34">
        <f t="shared" si="38"/>
        <v>1.5357769812153766E-2</v>
      </c>
      <c r="M40" s="79">
        <f t="shared" si="40"/>
        <v>54364</v>
      </c>
      <c r="N40" s="60">
        <f t="shared" si="41"/>
        <v>1.4051978673374725E-2</v>
      </c>
      <c r="O40" s="80">
        <f t="shared" si="42"/>
        <v>2458</v>
      </c>
      <c r="P40" s="39">
        <f t="shared" si="43"/>
        <v>1.5054263945711556E-2</v>
      </c>
      <c r="Q40" s="77">
        <f t="shared" si="44"/>
        <v>2458</v>
      </c>
      <c r="R40" s="39">
        <f t="shared" si="45"/>
        <v>1.5317886655116972E-2</v>
      </c>
      <c r="S40" s="77">
        <f t="shared" si="46"/>
        <v>53380</v>
      </c>
      <c r="T40" s="61">
        <f t="shared" si="47"/>
        <v>1.3399842204181162E-2</v>
      </c>
      <c r="U40" s="78">
        <f t="shared" si="48"/>
        <v>2955</v>
      </c>
      <c r="V40" s="34">
        <f t="shared" si="49"/>
        <v>1.3500116498467246E-2</v>
      </c>
      <c r="W40" s="79">
        <f t="shared" si="50"/>
        <v>2955</v>
      </c>
      <c r="X40" s="34">
        <f t="shared" si="51"/>
        <v>1.3302481779426395E-2</v>
      </c>
      <c r="Y40" s="79">
        <f t="shared" si="52"/>
        <v>44755</v>
      </c>
      <c r="Z40" s="60">
        <f t="shared" si="53"/>
        <v>1.1088265367176307E-2</v>
      </c>
    </row>
    <row r="41" spans="1:26" x14ac:dyDescent="0.2">
      <c r="A41" s="10"/>
      <c r="B41" s="38" t="s">
        <v>19</v>
      </c>
      <c r="C41" s="76">
        <f t="shared" si="33"/>
        <v>469</v>
      </c>
      <c r="D41" s="39">
        <f t="shared" si="34"/>
        <v>8.7997448261628239E-3</v>
      </c>
      <c r="E41" s="77">
        <f t="shared" si="33"/>
        <v>469</v>
      </c>
      <c r="F41" s="39">
        <f t="shared" si="34"/>
        <v>8.5295989815404195E-3</v>
      </c>
      <c r="G41" s="77">
        <f t="shared" si="35"/>
        <v>30764</v>
      </c>
      <c r="H41" s="61">
        <f t="shared" si="36"/>
        <v>8.340578879118812E-3</v>
      </c>
      <c r="I41" s="78">
        <f t="shared" si="37"/>
        <v>1820</v>
      </c>
      <c r="J41" s="34">
        <f t="shared" si="38"/>
        <v>1.753202966958867E-2</v>
      </c>
      <c r="K41" s="79">
        <f t="shared" si="39"/>
        <v>1820</v>
      </c>
      <c r="L41" s="34">
        <f t="shared" si="38"/>
        <v>1.913151338680346E-2</v>
      </c>
      <c r="M41" s="79">
        <f t="shared" si="40"/>
        <v>32115</v>
      </c>
      <c r="N41" s="60">
        <f t="shared" si="41"/>
        <v>8.3010686317310962E-3</v>
      </c>
      <c r="O41" s="80">
        <f t="shared" si="42"/>
        <v>1296</v>
      </c>
      <c r="P41" s="39">
        <f t="shared" si="43"/>
        <v>7.9374800950537741E-3</v>
      </c>
      <c r="Q41" s="77">
        <f t="shared" si="44"/>
        <v>1296</v>
      </c>
      <c r="R41" s="39">
        <f t="shared" si="45"/>
        <v>8.0764772599803067E-3</v>
      </c>
      <c r="S41" s="77">
        <f t="shared" si="46"/>
        <v>31592</v>
      </c>
      <c r="T41" s="61">
        <f t="shared" si="47"/>
        <v>7.930457379439702E-3</v>
      </c>
      <c r="U41" s="78">
        <f t="shared" si="48"/>
        <v>760</v>
      </c>
      <c r="V41" s="34">
        <f t="shared" si="49"/>
        <v>3.4721111806548586E-3</v>
      </c>
      <c r="W41" s="79">
        <f t="shared" si="50"/>
        <v>760</v>
      </c>
      <c r="X41" s="34">
        <f t="shared" si="51"/>
        <v>3.4212812698355536E-3</v>
      </c>
      <c r="Y41" s="79">
        <f t="shared" si="52"/>
        <v>31055</v>
      </c>
      <c r="Z41" s="60">
        <f t="shared" si="53"/>
        <v>7.6940248235428492E-3</v>
      </c>
    </row>
    <row r="42" spans="1:26" x14ac:dyDescent="0.2">
      <c r="A42" s="10"/>
      <c r="B42" s="38" t="s">
        <v>20</v>
      </c>
      <c r="C42" s="76">
        <f t="shared" si="33"/>
        <v>699</v>
      </c>
      <c r="D42" s="39">
        <f t="shared" si="34"/>
        <v>1.3115184719590221E-2</v>
      </c>
      <c r="E42" s="77">
        <f t="shared" si="33"/>
        <v>699</v>
      </c>
      <c r="F42" s="39">
        <f t="shared" si="34"/>
        <v>1.2712557970355552E-2</v>
      </c>
      <c r="G42" s="77">
        <f t="shared" si="35"/>
        <v>29508</v>
      </c>
      <c r="H42" s="61">
        <f t="shared" si="36"/>
        <v>8.0000585608190709E-3</v>
      </c>
      <c r="I42" s="78">
        <f t="shared" si="37"/>
        <v>-44</v>
      </c>
      <c r="J42" s="34">
        <f t="shared" si="38"/>
        <v>-4.2385126673730856E-4</v>
      </c>
      <c r="K42" s="79">
        <f t="shared" si="39"/>
        <v>-44</v>
      </c>
      <c r="L42" s="34">
        <f t="shared" si="38"/>
        <v>-4.6252010385678695E-4</v>
      </c>
      <c r="M42" s="79">
        <f t="shared" si="40"/>
        <v>19073</v>
      </c>
      <c r="N42" s="60">
        <f t="shared" si="41"/>
        <v>4.9299792001559145E-3</v>
      </c>
      <c r="O42" s="80">
        <f t="shared" si="42"/>
        <v>341</v>
      </c>
      <c r="P42" s="39">
        <f t="shared" si="43"/>
        <v>2.0884882040226363E-3</v>
      </c>
      <c r="Q42" s="77">
        <f t="shared" si="44"/>
        <v>341</v>
      </c>
      <c r="R42" s="39">
        <f t="shared" si="45"/>
        <v>2.1250607605349421E-3</v>
      </c>
      <c r="S42" s="77">
        <f t="shared" si="46"/>
        <v>19458</v>
      </c>
      <c r="T42" s="61">
        <f t="shared" si="47"/>
        <v>4.8844910005424701E-3</v>
      </c>
      <c r="U42" s="78">
        <f t="shared" si="48"/>
        <v>898</v>
      </c>
      <c r="V42" s="34">
        <f t="shared" si="49"/>
        <v>4.1025734739842936E-3</v>
      </c>
      <c r="W42" s="79">
        <f t="shared" si="50"/>
        <v>898</v>
      </c>
      <c r="X42" s="34">
        <f t="shared" si="51"/>
        <v>4.0425139214635879E-3</v>
      </c>
      <c r="Y42" s="79">
        <f t="shared" si="52"/>
        <v>20015</v>
      </c>
      <c r="Z42" s="60">
        <f t="shared" si="53"/>
        <v>4.9588120058995369E-3</v>
      </c>
    </row>
    <row r="43" spans="1:26" x14ac:dyDescent="0.2">
      <c r="A43" s="10"/>
      <c r="B43" s="38" t="s">
        <v>21</v>
      </c>
      <c r="C43" s="76">
        <f t="shared" si="33"/>
        <v>11099</v>
      </c>
      <c r="D43" s="39">
        <f t="shared" si="34"/>
        <v>0.20824811903108992</v>
      </c>
      <c r="E43" s="77">
        <f t="shared" si="33"/>
        <v>11099</v>
      </c>
      <c r="F43" s="39">
        <f t="shared" si="34"/>
        <v>0.20185505137764845</v>
      </c>
      <c r="G43" s="77">
        <f t="shared" si="35"/>
        <v>156294</v>
      </c>
      <c r="H43" s="61">
        <f t="shared" si="36"/>
        <v>4.237363266587555E-2</v>
      </c>
      <c r="I43" s="78">
        <f t="shared" si="37"/>
        <v>6982</v>
      </c>
      <c r="J43" s="34">
        <f t="shared" si="38"/>
        <v>6.7257489644542909E-2</v>
      </c>
      <c r="K43" s="79">
        <f t="shared" si="39"/>
        <v>6982</v>
      </c>
      <c r="L43" s="34">
        <f t="shared" si="38"/>
        <v>7.3393531025638337E-2</v>
      </c>
      <c r="M43" s="79">
        <f t="shared" si="40"/>
        <v>169284</v>
      </c>
      <c r="N43" s="60">
        <f t="shared" si="41"/>
        <v>4.375644098564431E-2</v>
      </c>
      <c r="O43" s="80">
        <f t="shared" si="42"/>
        <v>22340</v>
      </c>
      <c r="P43" s="39">
        <f t="shared" si="43"/>
        <v>0.13682353805825717</v>
      </c>
      <c r="Q43" s="77">
        <f t="shared" si="44"/>
        <v>22340</v>
      </c>
      <c r="R43" s="39">
        <f t="shared" si="45"/>
        <v>0.13921952313885808</v>
      </c>
      <c r="S43" s="77">
        <f t="shared" si="46"/>
        <v>184641</v>
      </c>
      <c r="T43" s="61">
        <f t="shared" si="47"/>
        <v>4.6349948752757851E-2</v>
      </c>
      <c r="U43" s="78">
        <f t="shared" si="48"/>
        <v>43009</v>
      </c>
      <c r="V43" s="34">
        <f t="shared" si="49"/>
        <v>0.19648951285366423</v>
      </c>
      <c r="W43" s="79">
        <f t="shared" si="50"/>
        <v>43009</v>
      </c>
      <c r="X43" s="34">
        <f t="shared" si="51"/>
        <v>0.19361300807152279</v>
      </c>
      <c r="Y43" s="79">
        <f t="shared" si="52"/>
        <v>224322</v>
      </c>
      <c r="Z43" s="60">
        <f t="shared" si="53"/>
        <v>5.5576848702842664E-2</v>
      </c>
    </row>
    <row r="44" spans="1:26" x14ac:dyDescent="0.2">
      <c r="A44" s="10"/>
      <c r="B44" s="38" t="s">
        <v>22</v>
      </c>
      <c r="C44" s="76">
        <f t="shared" si="33"/>
        <v>1829</v>
      </c>
      <c r="D44" s="39">
        <f t="shared" si="34"/>
        <v>3.4317128543820477E-2</v>
      </c>
      <c r="E44" s="77">
        <f t="shared" si="33"/>
        <v>1829</v>
      </c>
      <c r="F44" s="39">
        <f t="shared" si="34"/>
        <v>3.3263617350186417E-2</v>
      </c>
      <c r="G44" s="77">
        <f t="shared" si="35"/>
        <v>458827</v>
      </c>
      <c r="H44" s="61">
        <f t="shared" si="36"/>
        <v>0.12439483764690699</v>
      </c>
      <c r="I44" s="78">
        <f t="shared" si="37"/>
        <v>4435</v>
      </c>
      <c r="J44" s="34">
        <f t="shared" si="38"/>
        <v>4.2722281090453715E-2</v>
      </c>
      <c r="K44" s="79">
        <f t="shared" si="39"/>
        <v>4435</v>
      </c>
      <c r="L44" s="34">
        <f t="shared" si="38"/>
        <v>4.6619924104655687E-2</v>
      </c>
      <c r="M44" s="79">
        <f t="shared" si="40"/>
        <v>553618</v>
      </c>
      <c r="N44" s="60">
        <f t="shared" si="41"/>
        <v>0.14309889502605344</v>
      </c>
      <c r="O44" s="80">
        <f t="shared" si="42"/>
        <v>10401</v>
      </c>
      <c r="P44" s="39">
        <f t="shared" si="43"/>
        <v>6.3701952522109806E-2</v>
      </c>
      <c r="Q44" s="77">
        <f t="shared" si="44"/>
        <v>10401</v>
      </c>
      <c r="R44" s="39">
        <f t="shared" si="45"/>
        <v>6.4817469121184551E-2</v>
      </c>
      <c r="S44" s="77">
        <f t="shared" si="46"/>
        <v>518198</v>
      </c>
      <c r="T44" s="61">
        <f t="shared" si="47"/>
        <v>0.13008189266620962</v>
      </c>
      <c r="U44" s="78">
        <f t="shared" si="48"/>
        <v>12590</v>
      </c>
      <c r="V44" s="34">
        <f t="shared" si="49"/>
        <v>5.7518262847953514E-2</v>
      </c>
      <c r="W44" s="79">
        <f t="shared" si="50"/>
        <v>12590</v>
      </c>
      <c r="X44" s="34">
        <f t="shared" si="51"/>
        <v>5.667622524635476E-2</v>
      </c>
      <c r="Y44" s="79">
        <f t="shared" si="52"/>
        <v>548326</v>
      </c>
      <c r="Z44" s="60">
        <f t="shared" si="53"/>
        <v>0.13585038980498973</v>
      </c>
    </row>
    <row r="45" spans="1:26" x14ac:dyDescent="0.2">
      <c r="A45" s="10"/>
      <c r="B45" s="38" t="s">
        <v>23</v>
      </c>
      <c r="C45" s="76">
        <f t="shared" si="33"/>
        <v>3846</v>
      </c>
      <c r="D45" s="39">
        <f t="shared" si="34"/>
        <v>7.2161660130964214E-2</v>
      </c>
      <c r="E45" s="77">
        <f t="shared" si="33"/>
        <v>3846</v>
      </c>
      <c r="F45" s="39">
        <f t="shared" si="34"/>
        <v>6.9946349004273892E-2</v>
      </c>
      <c r="G45" s="77">
        <f t="shared" si="35"/>
        <v>504082</v>
      </c>
      <c r="H45" s="61">
        <f t="shared" si="36"/>
        <v>0.13666414258691875</v>
      </c>
      <c r="I45" s="78">
        <f t="shared" si="37"/>
        <v>9255</v>
      </c>
      <c r="J45" s="34">
        <f t="shared" si="38"/>
        <v>8.9153260764858883E-2</v>
      </c>
      <c r="K45" s="79">
        <f t="shared" si="39"/>
        <v>9255</v>
      </c>
      <c r="L45" s="34">
        <f t="shared" si="38"/>
        <v>9.7286899118058254E-2</v>
      </c>
      <c r="M45" s="79">
        <f t="shared" si="40"/>
        <v>509491</v>
      </c>
      <c r="N45" s="60">
        <f t="shared" si="41"/>
        <v>0.13169297083136566</v>
      </c>
      <c r="O45" s="80">
        <f t="shared" si="42"/>
        <v>14728</v>
      </c>
      <c r="P45" s="39">
        <f t="shared" si="43"/>
        <v>9.0203091697493812E-2</v>
      </c>
      <c r="Q45" s="77">
        <f t="shared" si="44"/>
        <v>14728</v>
      </c>
      <c r="R45" s="39">
        <f t="shared" si="45"/>
        <v>9.1782682935949045E-2</v>
      </c>
      <c r="S45" s="77">
        <f t="shared" si="46"/>
        <v>514964</v>
      </c>
      <c r="T45" s="61">
        <f t="shared" si="47"/>
        <v>0.12927007007931712</v>
      </c>
      <c r="U45" s="78">
        <f t="shared" si="48"/>
        <v>18380</v>
      </c>
      <c r="V45" s="34">
        <f t="shared" si="49"/>
        <v>8.3970267763731968E-2</v>
      </c>
      <c r="W45" s="79">
        <f t="shared" si="50"/>
        <v>18380</v>
      </c>
      <c r="X45" s="34">
        <f t="shared" si="51"/>
        <v>8.2740986499444044E-2</v>
      </c>
      <c r="Y45" s="79">
        <f t="shared" si="52"/>
        <v>513922</v>
      </c>
      <c r="Z45" s="60">
        <f t="shared" si="53"/>
        <v>0.12732663420913823</v>
      </c>
    </row>
    <row r="46" spans="1:26" x14ac:dyDescent="0.2">
      <c r="A46" s="10"/>
      <c r="B46" s="38" t="s">
        <v>24</v>
      </c>
      <c r="C46" s="76">
        <f t="shared" si="33"/>
        <v>0</v>
      </c>
      <c r="D46" s="39">
        <f t="shared" si="34"/>
        <v>0</v>
      </c>
      <c r="E46" s="77">
        <f t="shared" si="33"/>
        <v>0</v>
      </c>
      <c r="F46" s="39">
        <f t="shared" si="34"/>
        <v>0</v>
      </c>
      <c r="G46" s="77">
        <f t="shared" si="35"/>
        <v>0</v>
      </c>
      <c r="H46" s="61">
        <f t="shared" si="36"/>
        <v>0</v>
      </c>
      <c r="I46" s="78">
        <f t="shared" si="37"/>
        <v>0</v>
      </c>
      <c r="J46" s="34">
        <f t="shared" si="38"/>
        <v>0</v>
      </c>
      <c r="K46" s="79">
        <f t="shared" si="39"/>
        <v>0</v>
      </c>
      <c r="L46" s="34">
        <f t="shared" si="38"/>
        <v>0</v>
      </c>
      <c r="M46" s="79">
        <f t="shared" si="40"/>
        <v>0</v>
      </c>
      <c r="N46" s="60">
        <f t="shared" si="41"/>
        <v>0</v>
      </c>
      <c r="O46" s="80">
        <f t="shared" si="42"/>
        <v>0</v>
      </c>
      <c r="P46" s="39">
        <f t="shared" si="43"/>
        <v>0</v>
      </c>
      <c r="Q46" s="77">
        <f t="shared" si="44"/>
        <v>0</v>
      </c>
      <c r="R46" s="39">
        <f t="shared" si="45"/>
        <v>0</v>
      </c>
      <c r="S46" s="77">
        <f t="shared" si="46"/>
        <v>0</v>
      </c>
      <c r="T46" s="61">
        <f t="shared" si="47"/>
        <v>0</v>
      </c>
      <c r="U46" s="78">
        <f t="shared" si="48"/>
        <v>0</v>
      </c>
      <c r="V46" s="34">
        <f t="shared" si="49"/>
        <v>0</v>
      </c>
      <c r="W46" s="79">
        <f t="shared" si="50"/>
        <v>0</v>
      </c>
      <c r="X46" s="34">
        <f t="shared" si="51"/>
        <v>0</v>
      </c>
      <c r="Y46" s="79">
        <f t="shared" si="52"/>
        <v>0</v>
      </c>
      <c r="Z46" s="60">
        <f t="shared" si="53"/>
        <v>0</v>
      </c>
    </row>
    <row r="47" spans="1:26" x14ac:dyDescent="0.2">
      <c r="A47" s="10"/>
      <c r="B47" s="38" t="s">
        <v>25</v>
      </c>
      <c r="C47" s="76">
        <f t="shared" si="33"/>
        <v>0</v>
      </c>
      <c r="D47" s="39">
        <f t="shared" si="34"/>
        <v>0</v>
      </c>
      <c r="E47" s="77">
        <f t="shared" si="33"/>
        <v>0</v>
      </c>
      <c r="F47" s="39">
        <f t="shared" si="34"/>
        <v>0</v>
      </c>
      <c r="G47" s="77">
        <f t="shared" si="35"/>
        <v>0</v>
      </c>
      <c r="H47" s="61">
        <f t="shared" si="36"/>
        <v>0</v>
      </c>
      <c r="I47" s="78">
        <f t="shared" si="37"/>
        <v>0</v>
      </c>
      <c r="J47" s="34">
        <f t="shared" si="38"/>
        <v>0</v>
      </c>
      <c r="K47" s="79">
        <f t="shared" si="39"/>
        <v>0</v>
      </c>
      <c r="L47" s="34">
        <f t="shared" si="38"/>
        <v>0</v>
      </c>
      <c r="M47" s="79">
        <f t="shared" si="40"/>
        <v>0</v>
      </c>
      <c r="N47" s="60">
        <f t="shared" si="41"/>
        <v>0</v>
      </c>
      <c r="O47" s="80">
        <f t="shared" si="42"/>
        <v>0</v>
      </c>
      <c r="P47" s="39">
        <f t="shared" si="43"/>
        <v>0</v>
      </c>
      <c r="Q47" s="77">
        <f t="shared" si="44"/>
        <v>0</v>
      </c>
      <c r="R47" s="39">
        <f t="shared" si="45"/>
        <v>0</v>
      </c>
      <c r="S47" s="77">
        <f t="shared" si="46"/>
        <v>0</v>
      </c>
      <c r="T47" s="61">
        <f t="shared" si="47"/>
        <v>0</v>
      </c>
      <c r="U47" s="78">
        <f t="shared" si="48"/>
        <v>0</v>
      </c>
      <c r="V47" s="34">
        <f t="shared" si="49"/>
        <v>0</v>
      </c>
      <c r="W47" s="79">
        <f t="shared" si="50"/>
        <v>0</v>
      </c>
      <c r="X47" s="34">
        <f t="shared" si="51"/>
        <v>0</v>
      </c>
      <c r="Y47" s="79">
        <f t="shared" si="52"/>
        <v>0</v>
      </c>
      <c r="Z47" s="60">
        <f t="shared" si="53"/>
        <v>0</v>
      </c>
    </row>
    <row r="48" spans="1:26" x14ac:dyDescent="0.2">
      <c r="A48" s="10"/>
      <c r="B48" s="38" t="s">
        <v>26</v>
      </c>
      <c r="C48" s="76">
        <f t="shared" si="33"/>
        <v>13871</v>
      </c>
      <c r="D48" s="39">
        <f t="shared" si="34"/>
        <v>0.26025855113796276</v>
      </c>
      <c r="E48" s="77">
        <f t="shared" si="33"/>
        <v>13871</v>
      </c>
      <c r="F48" s="39">
        <f t="shared" si="34"/>
        <v>0.25226880058197693</v>
      </c>
      <c r="G48" s="77">
        <f t="shared" si="35"/>
        <v>375016</v>
      </c>
      <c r="H48" s="61">
        <f t="shared" si="36"/>
        <v>0.10167242650278313</v>
      </c>
      <c r="I48" s="78">
        <f t="shared" si="37"/>
        <v>18926</v>
      </c>
      <c r="J48" s="34">
        <f t="shared" si="38"/>
        <v>0.1823138425970523</v>
      </c>
      <c r="K48" s="79">
        <f t="shared" si="39"/>
        <v>18926</v>
      </c>
      <c r="L48" s="34">
        <f t="shared" si="38"/>
        <v>0.1989467155816716</v>
      </c>
      <c r="M48" s="79">
        <f t="shared" si="40"/>
        <v>387667</v>
      </c>
      <c r="N48" s="60">
        <f t="shared" si="41"/>
        <v>0.10020396616089985</v>
      </c>
      <c r="O48" s="80">
        <f t="shared" si="42"/>
        <v>19958</v>
      </c>
      <c r="P48" s="39">
        <f t="shared" si="43"/>
        <v>0.12223474362429261</v>
      </c>
      <c r="Q48" s="77">
        <f t="shared" si="44"/>
        <v>19958</v>
      </c>
      <c r="R48" s="39">
        <f t="shared" si="45"/>
        <v>0.12437525706380168</v>
      </c>
      <c r="S48" s="77">
        <f t="shared" si="46"/>
        <v>401919</v>
      </c>
      <c r="T48" s="61">
        <f t="shared" si="47"/>
        <v>0.10089267850997169</v>
      </c>
      <c r="U48" s="78">
        <f t="shared" si="48"/>
        <v>32323</v>
      </c>
      <c r="V48" s="34">
        <f t="shared" si="49"/>
        <v>0.14766980222671972</v>
      </c>
      <c r="W48" s="79">
        <f t="shared" si="50"/>
        <v>32323</v>
      </c>
      <c r="X48" s="34">
        <f t="shared" si="51"/>
        <v>0.14550799274328235</v>
      </c>
      <c r="Y48" s="79">
        <f t="shared" si="52"/>
        <v>398530</v>
      </c>
      <c r="Z48" s="60">
        <f t="shared" si="53"/>
        <v>9.8737714149944658E-2</v>
      </c>
    </row>
    <row r="49" spans="1:26" x14ac:dyDescent="0.2">
      <c r="A49" s="10"/>
      <c r="B49" s="38" t="s">
        <v>27</v>
      </c>
      <c r="C49" s="76">
        <f t="shared" si="33"/>
        <v>4800</v>
      </c>
      <c r="D49" s="39">
        <f t="shared" si="34"/>
        <v>9.0061354297615248E-2</v>
      </c>
      <c r="E49" s="77">
        <f t="shared" si="33"/>
        <v>4800</v>
      </c>
      <c r="F49" s="39">
        <f t="shared" si="34"/>
        <v>8.729653541875057E-2</v>
      </c>
      <c r="G49" s="77">
        <f t="shared" si="35"/>
        <v>331277</v>
      </c>
      <c r="H49" s="61">
        <f t="shared" si="36"/>
        <v>8.9814131755878379E-2</v>
      </c>
      <c r="I49" s="78">
        <f t="shared" si="37"/>
        <v>9387</v>
      </c>
      <c r="J49" s="34">
        <f t="shared" si="38"/>
        <v>9.0424814565070802E-2</v>
      </c>
      <c r="K49" s="79">
        <f t="shared" si="39"/>
        <v>9387</v>
      </c>
      <c r="L49" s="34">
        <f t="shared" si="38"/>
        <v>9.8674459429628616E-2</v>
      </c>
      <c r="M49" s="79">
        <f t="shared" si="40"/>
        <v>331427</v>
      </c>
      <c r="N49" s="60">
        <f t="shared" si="41"/>
        <v>8.5667079975361729E-2</v>
      </c>
      <c r="O49" s="80">
        <f t="shared" si="42"/>
        <v>14025</v>
      </c>
      <c r="P49" s="39">
        <f t="shared" si="43"/>
        <v>8.5897498713834244E-2</v>
      </c>
      <c r="Q49" s="77">
        <f t="shared" si="44"/>
        <v>14025</v>
      </c>
      <c r="R49" s="39">
        <f t="shared" si="45"/>
        <v>8.7401692570388739E-2</v>
      </c>
      <c r="S49" s="77">
        <f t="shared" si="46"/>
        <v>331735</v>
      </c>
      <c r="T49" s="61">
        <f t="shared" si="47"/>
        <v>8.3274572004571709E-2</v>
      </c>
      <c r="U49" s="78">
        <f t="shared" si="48"/>
        <v>16880</v>
      </c>
      <c r="V49" s="34">
        <f t="shared" si="49"/>
        <v>7.7117416749281589E-2</v>
      </c>
      <c r="W49" s="79">
        <f t="shared" si="50"/>
        <v>16880</v>
      </c>
      <c r="X49" s="34">
        <f t="shared" si="51"/>
        <v>7.5988457677400187E-2</v>
      </c>
      <c r="Y49" s="79">
        <f t="shared" si="52"/>
        <v>330175</v>
      </c>
      <c r="Z49" s="60">
        <f t="shared" si="53"/>
        <v>8.180243587548737E-2</v>
      </c>
    </row>
    <row r="50" spans="1:26" x14ac:dyDescent="0.2">
      <c r="A50" s="10"/>
      <c r="B50" s="38" t="s">
        <v>28</v>
      </c>
      <c r="C50" s="76">
        <f t="shared" si="33"/>
        <v>354</v>
      </c>
      <c r="D50" s="39">
        <f t="shared" si="34"/>
        <v>6.6420248794491245E-3</v>
      </c>
      <c r="E50" s="77">
        <f t="shared" si="33"/>
        <v>354</v>
      </c>
      <c r="F50" s="39">
        <f t="shared" si="34"/>
        <v>6.4381194871328548E-3</v>
      </c>
      <c r="G50" s="77">
        <f t="shared" si="35"/>
        <v>0</v>
      </c>
      <c r="H50" s="61">
        <f t="shared" si="36"/>
        <v>0</v>
      </c>
      <c r="I50" s="78">
        <f t="shared" si="37"/>
        <v>11387</v>
      </c>
      <c r="J50" s="34">
        <f t="shared" si="38"/>
        <v>0.10969078123494846</v>
      </c>
      <c r="K50" s="79">
        <f t="shared" si="39"/>
        <v>11387</v>
      </c>
      <c r="L50" s="34">
        <f t="shared" si="38"/>
        <v>0.11969810051402803</v>
      </c>
      <c r="M50" s="79">
        <f t="shared" si="40"/>
        <v>0</v>
      </c>
      <c r="N50" s="60">
        <f t="shared" si="41"/>
        <v>0</v>
      </c>
      <c r="O50" s="80">
        <f t="shared" si="42"/>
        <v>11608</v>
      </c>
      <c r="P50" s="39">
        <f t="shared" si="43"/>
        <v>7.109434332051251E-2</v>
      </c>
      <c r="Q50" s="77">
        <f t="shared" si="44"/>
        <v>11608</v>
      </c>
      <c r="R50" s="39">
        <f t="shared" si="45"/>
        <v>7.2339311754514982E-2</v>
      </c>
      <c r="S50" s="77">
        <f t="shared" si="46"/>
        <v>0</v>
      </c>
      <c r="T50" s="61">
        <f t="shared" si="47"/>
        <v>0</v>
      </c>
      <c r="U50" s="78">
        <f t="shared" si="48"/>
        <v>11668</v>
      </c>
      <c r="V50" s="34">
        <f t="shared" si="49"/>
        <v>5.3306043757738009E-2</v>
      </c>
      <c r="W50" s="79">
        <f t="shared" si="50"/>
        <v>11668</v>
      </c>
      <c r="X50" s="34">
        <f t="shared" si="51"/>
        <v>5.2525670863738473E-2</v>
      </c>
      <c r="Y50" s="79">
        <f t="shared" si="52"/>
        <v>0</v>
      </c>
      <c r="Z50" s="60">
        <f t="shared" si="53"/>
        <v>0</v>
      </c>
    </row>
    <row r="51" spans="1:26" x14ac:dyDescent="0.2">
      <c r="A51" s="10"/>
      <c r="B51" s="43" t="s">
        <v>29</v>
      </c>
      <c r="C51" s="44">
        <f>SUM(C36:C50)</f>
        <v>53297</v>
      </c>
      <c r="D51" s="45">
        <f t="shared" si="34"/>
        <v>1</v>
      </c>
      <c r="E51" s="49">
        <f>SUM(E36:E50)</f>
        <v>54985</v>
      </c>
      <c r="F51" s="45">
        <f t="shared" si="34"/>
        <v>1</v>
      </c>
      <c r="G51" s="49">
        <f>SUM(G36:G50)</f>
        <v>3688473</v>
      </c>
      <c r="H51" s="66">
        <f t="shared" si="36"/>
        <v>1</v>
      </c>
      <c r="I51" s="46">
        <f>SUM(I36:I50)</f>
        <v>103810</v>
      </c>
      <c r="J51" s="47">
        <f t="shared" si="38"/>
        <v>1</v>
      </c>
      <c r="K51" s="48">
        <f>SUM(K36:K50)</f>
        <v>95131</v>
      </c>
      <c r="L51" s="47">
        <f t="shared" si="38"/>
        <v>1</v>
      </c>
      <c r="M51" s="48">
        <f>SUM(M36:M50)</f>
        <v>3868779</v>
      </c>
      <c r="N51" s="64">
        <f t="shared" si="41"/>
        <v>1</v>
      </c>
      <c r="O51" s="62">
        <f>SUM(O36:O50)</f>
        <v>163276</v>
      </c>
      <c r="P51" s="45">
        <f t="shared" si="43"/>
        <v>1</v>
      </c>
      <c r="Q51" s="49">
        <f>SUM(Q36:Q50)</f>
        <v>160466</v>
      </c>
      <c r="R51" s="45">
        <f t="shared" si="45"/>
        <v>1</v>
      </c>
      <c r="S51" s="49">
        <f>SUM(S36:S50)</f>
        <v>3983629</v>
      </c>
      <c r="T51" s="66">
        <f t="shared" si="47"/>
        <v>1</v>
      </c>
      <c r="U51" s="46">
        <f>SUM(U36:U50)</f>
        <v>218887</v>
      </c>
      <c r="V51" s="47">
        <f t="shared" si="49"/>
        <v>1</v>
      </c>
      <c r="W51" s="48">
        <f>SUM(W36:W50)</f>
        <v>222139</v>
      </c>
      <c r="X51" s="47">
        <f t="shared" si="51"/>
        <v>1</v>
      </c>
      <c r="Y51" s="48">
        <f>SUM(Y36:Y50)</f>
        <v>4036249</v>
      </c>
      <c r="Z51" s="64">
        <f t="shared" si="53"/>
        <v>1</v>
      </c>
    </row>
    <row r="52" spans="1:26" x14ac:dyDescent="0.2">
      <c r="A52" s="10"/>
      <c r="B52" s="6"/>
      <c r="C52" s="50"/>
      <c r="D52" s="51"/>
      <c r="E52" s="50"/>
      <c r="F52" s="51"/>
      <c r="G52" s="50"/>
      <c r="H52" s="51"/>
      <c r="I52" s="50"/>
      <c r="J52" s="51"/>
      <c r="K52" s="50"/>
      <c r="L52" s="51"/>
      <c r="M52" s="50"/>
      <c r="N52" s="51"/>
      <c r="O52" s="50"/>
      <c r="P52" s="51"/>
      <c r="Q52" s="50"/>
      <c r="R52" s="51"/>
      <c r="S52" s="50"/>
      <c r="T52" s="51"/>
      <c r="U52" s="50"/>
      <c r="V52" s="51"/>
      <c r="W52" s="50"/>
      <c r="X52" s="51"/>
      <c r="Y52" s="52"/>
      <c r="Z52" s="51"/>
    </row>
    <row r="53" spans="1:26" x14ac:dyDescent="0.2">
      <c r="A53" s="10"/>
      <c r="B53" s="29" t="s">
        <v>30</v>
      </c>
      <c r="C53" s="71">
        <f t="shared" ref="C53:E54" si="54">C25</f>
        <v>46711</v>
      </c>
      <c r="D53" s="31">
        <f>IFERROR(C53/C$55,"")</f>
        <v>0.87642831679081379</v>
      </c>
      <c r="E53" s="72">
        <f t="shared" si="54"/>
        <v>48271</v>
      </c>
      <c r="F53" s="31">
        <f>IFERROR(E53/E$55,"")</f>
        <v>0.8778939710830227</v>
      </c>
      <c r="G53" s="72">
        <f t="shared" ref="G53:G54" si="55">G25</f>
        <v>3475109</v>
      </c>
      <c r="H53" s="58">
        <f>IFERROR(G53/G$55,"")</f>
        <v>0.94215383981392842</v>
      </c>
      <c r="I53" s="73">
        <f t="shared" ref="I53:I54" si="56">IF(I$23=0,"",I25+C53)</f>
        <v>89121</v>
      </c>
      <c r="J53" s="55">
        <f>IFERROR(I53/I$55,"")</f>
        <v>0.85850110779308353</v>
      </c>
      <c r="K53" s="74">
        <f t="shared" ref="K53:K54" si="57">IF(K$23=0,"",K25+E53)</f>
        <v>80953</v>
      </c>
      <c r="L53" s="55">
        <f>IFERROR(K53/K$55,"")</f>
        <v>0.85096340835269257</v>
      </c>
      <c r="M53" s="74">
        <f t="shared" ref="M53:M54" si="58">M25</f>
        <v>3642217</v>
      </c>
      <c r="N53" s="57">
        <f>IFERROR(M53/M$55,"")</f>
        <v>0.94143837112432627</v>
      </c>
      <c r="O53" s="71">
        <f t="shared" ref="O53:O54" si="59">IF(O$23=0,"",O25+I53)</f>
        <v>147744</v>
      </c>
      <c r="P53" s="31">
        <f>IFERROR(O53/O$55,"")</f>
        <v>0.90487273083613018</v>
      </c>
      <c r="Q53" s="72">
        <f t="shared" ref="Q53:Q54" si="60">IF(Q$23=0,"",Q25+K53)</f>
        <v>144125</v>
      </c>
      <c r="R53" s="31">
        <f>IFERROR(Q53/Q$55,"")</f>
        <v>0.89816534343723908</v>
      </c>
      <c r="S53" s="72">
        <f t="shared" ref="S53:S54" si="61">S25</f>
        <v>3747112</v>
      </c>
      <c r="T53" s="58">
        <f>IFERROR(S53/S$55,"")</f>
        <v>0.94062775424117051</v>
      </c>
      <c r="U53" s="73">
        <f t="shared" ref="U53:U54" si="62">IF(U$23=0,"",U25+O53)</f>
        <v>201249</v>
      </c>
      <c r="V53" s="55">
        <f>IFERROR(U53/U$55,"")</f>
        <v>0.91941960920474952</v>
      </c>
      <c r="W53" s="74">
        <f t="shared" ref="W53:W54" si="63">IF(W$23=0,"",W25+Q53)</f>
        <v>204373</v>
      </c>
      <c r="X53" s="55">
        <f>IFERROR(W53/W$55,"")</f>
        <v>0.92002304863171258</v>
      </c>
      <c r="Y53" s="74">
        <f t="shared" ref="Y53:Y54" si="64">Y25</f>
        <v>3808331</v>
      </c>
      <c r="Z53" s="57">
        <f>IFERROR(Y53/Y$55,"")</f>
        <v>0.9435322250931496</v>
      </c>
    </row>
    <row r="54" spans="1:26" x14ac:dyDescent="0.2">
      <c r="A54" s="10"/>
      <c r="B54" s="38" t="s">
        <v>31</v>
      </c>
      <c r="C54" s="76">
        <f t="shared" si="54"/>
        <v>6586</v>
      </c>
      <c r="D54" s="39">
        <f t="shared" ref="D54:F55" si="65">IFERROR(C54/C$55,"")</f>
        <v>0.12357168320918625</v>
      </c>
      <c r="E54" s="77">
        <f t="shared" si="54"/>
        <v>6714</v>
      </c>
      <c r="F54" s="39">
        <f t="shared" si="65"/>
        <v>0.12210602891697736</v>
      </c>
      <c r="G54" s="77">
        <f t="shared" si="55"/>
        <v>213364</v>
      </c>
      <c r="H54" s="61">
        <f t="shared" ref="H54:H55" si="66">IFERROR(G54/G$55,"")</f>
        <v>5.7846160186071582E-2</v>
      </c>
      <c r="I54" s="78">
        <f t="shared" si="56"/>
        <v>14689</v>
      </c>
      <c r="J54" s="34">
        <f t="shared" ref="J54:L55" si="67">IFERROR(I54/I$55,"")</f>
        <v>0.14149889220691647</v>
      </c>
      <c r="K54" s="79">
        <f t="shared" si="57"/>
        <v>14178</v>
      </c>
      <c r="L54" s="34">
        <f t="shared" si="67"/>
        <v>0.1490365916473074</v>
      </c>
      <c r="M54" s="79">
        <f t="shared" si="58"/>
        <v>226562</v>
      </c>
      <c r="N54" s="60">
        <f t="shared" ref="N54:N55" si="68">IFERROR(M54/M$55,"")</f>
        <v>5.8561628875673698E-2</v>
      </c>
      <c r="O54" s="76">
        <f t="shared" si="59"/>
        <v>15532</v>
      </c>
      <c r="P54" s="39">
        <f t="shared" ref="P54:P55" si="69">IFERROR(O54/O$55,"")</f>
        <v>9.5127269163869765E-2</v>
      </c>
      <c r="Q54" s="77">
        <f t="shared" si="60"/>
        <v>16341</v>
      </c>
      <c r="R54" s="39">
        <f t="shared" ref="R54:R55" si="70">IFERROR(Q54/Q$55,"")</f>
        <v>0.10183465656276096</v>
      </c>
      <c r="S54" s="77">
        <f t="shared" si="61"/>
        <v>236517</v>
      </c>
      <c r="T54" s="61">
        <f t="shared" ref="T54:T55" si="71">IFERROR(S54/S$55,"")</f>
        <v>5.9372245758829448E-2</v>
      </c>
      <c r="U54" s="78">
        <f t="shared" si="62"/>
        <v>17638</v>
      </c>
      <c r="V54" s="34">
        <f t="shared" ref="V54:V55" si="72">IFERROR(U54/U$55,"")</f>
        <v>8.058039079525052E-2</v>
      </c>
      <c r="W54" s="79">
        <f t="shared" si="63"/>
        <v>17766</v>
      </c>
      <c r="X54" s="34">
        <f t="shared" ref="X54:X55" si="73">IFERROR(W54/W$55,"")</f>
        <v>7.9976951368287419E-2</v>
      </c>
      <c r="Y54" s="79">
        <f t="shared" si="64"/>
        <v>227918</v>
      </c>
      <c r="Z54" s="60">
        <f t="shared" ref="Z54:Z55" si="74">IFERROR(Y54/Y$55,"")</f>
        <v>5.6467774906850392E-2</v>
      </c>
    </row>
    <row r="55" spans="1:26" x14ac:dyDescent="0.2">
      <c r="A55" s="10"/>
      <c r="B55" s="43" t="s">
        <v>29</v>
      </c>
      <c r="C55" s="62">
        <f>SUM(C53:C54)</f>
        <v>53297</v>
      </c>
      <c r="D55" s="45">
        <f t="shared" si="65"/>
        <v>1</v>
      </c>
      <c r="E55" s="49">
        <f>SUM(E53:E54)</f>
        <v>54985</v>
      </c>
      <c r="F55" s="45">
        <f t="shared" si="65"/>
        <v>1</v>
      </c>
      <c r="G55" s="49">
        <f>SUM(G53:G54)</f>
        <v>3688473</v>
      </c>
      <c r="H55" s="66">
        <f t="shared" si="66"/>
        <v>1</v>
      </c>
      <c r="I55" s="46">
        <f>SUM(I53:I54)</f>
        <v>103810</v>
      </c>
      <c r="J55" s="47">
        <f t="shared" si="67"/>
        <v>1</v>
      </c>
      <c r="K55" s="48">
        <f>SUM(K53:K54)</f>
        <v>95131</v>
      </c>
      <c r="L55" s="47">
        <f t="shared" si="67"/>
        <v>1</v>
      </c>
      <c r="M55" s="48">
        <f>SUM(M53:M54)</f>
        <v>3868779</v>
      </c>
      <c r="N55" s="64">
        <f t="shared" si="68"/>
        <v>1</v>
      </c>
      <c r="O55" s="62">
        <f>SUM(O53:O54)</f>
        <v>163276</v>
      </c>
      <c r="P55" s="45">
        <f t="shared" si="69"/>
        <v>1</v>
      </c>
      <c r="Q55" s="49">
        <f>SUM(Q53:Q54)</f>
        <v>160466</v>
      </c>
      <c r="R55" s="45">
        <f t="shared" si="70"/>
        <v>1</v>
      </c>
      <c r="S55" s="49">
        <f>SUM(S53:S54)</f>
        <v>3983629</v>
      </c>
      <c r="T55" s="66">
        <f t="shared" si="71"/>
        <v>1</v>
      </c>
      <c r="U55" s="46">
        <f>SUM(U53:U54)</f>
        <v>218887</v>
      </c>
      <c r="V55" s="47">
        <f t="shared" si="72"/>
        <v>1</v>
      </c>
      <c r="W55" s="48">
        <f>SUM(W53:W54)</f>
        <v>222139</v>
      </c>
      <c r="X55" s="47">
        <f t="shared" si="73"/>
        <v>1</v>
      </c>
      <c r="Y55" s="48">
        <f>SUM(Y53:Y54)</f>
        <v>4036249</v>
      </c>
      <c r="Z55" s="64">
        <f t="shared" si="74"/>
        <v>1</v>
      </c>
    </row>
    <row r="56" spans="1:26" x14ac:dyDescent="0.2">
      <c r="A56" s="10"/>
      <c r="B56" s="6"/>
      <c r="C56" s="50"/>
      <c r="D56" s="51"/>
      <c r="E56" s="50"/>
      <c r="F56" s="51"/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  <c r="T56" s="51"/>
      <c r="U56" s="50"/>
      <c r="V56" s="51"/>
      <c r="W56" s="50"/>
      <c r="X56" s="51"/>
      <c r="Y56" s="50"/>
      <c r="Z56" s="51"/>
    </row>
    <row r="57" spans="1:26" x14ac:dyDescent="0.2">
      <c r="A57" s="10"/>
      <c r="B57" s="29" t="s">
        <v>32</v>
      </c>
      <c r="C57" s="71">
        <f t="shared" ref="C57:E58" si="75">C29</f>
        <v>27487</v>
      </c>
      <c r="D57" s="31">
        <f>IFERROR(C57/C$59,"")</f>
        <v>0.51573259282886463</v>
      </c>
      <c r="E57" s="72">
        <f t="shared" si="75"/>
        <v>29175</v>
      </c>
      <c r="F57" s="31">
        <f>IFERROR(E57/E$59,"")</f>
        <v>0.53059925434209332</v>
      </c>
      <c r="G57" s="72">
        <f t="shared" ref="G57:G58" si="76">G29</f>
        <v>1929053</v>
      </c>
      <c r="H57" s="58">
        <f>IFERROR(G57/G$59,"")</f>
        <v>0.52299501717919583</v>
      </c>
      <c r="I57" s="73">
        <f t="shared" ref="I57:I58" si="77">IF(I$23=0,"",I29+C57)</f>
        <v>47139</v>
      </c>
      <c r="J57" s="55">
        <f>IFERROR(I57/I$59,"")</f>
        <v>0.45408920142568154</v>
      </c>
      <c r="K57" s="74">
        <f t="shared" ref="K57:K58" si="78">IF(K$23=0,"",K29+E57)</f>
        <v>38461</v>
      </c>
      <c r="L57" s="55">
        <f>IFERROR(K57/K$59,"")</f>
        <v>0.40429512987354282</v>
      </c>
      <c r="M57" s="74">
        <f t="shared" ref="M57:M58" si="79">M29</f>
        <v>2000098</v>
      </c>
      <c r="N57" s="57">
        <f>IFERROR(M57/M$59,"")</f>
        <v>0.51698429918069755</v>
      </c>
      <c r="O57" s="71">
        <f t="shared" ref="O57:O58" si="80">IF(O$23=0,"",O29+I57)</f>
        <v>88801</v>
      </c>
      <c r="P57" s="31">
        <f>IFERROR(O57/O$59,"")</f>
        <v>0.54387050148215288</v>
      </c>
      <c r="Q57" s="72">
        <f t="shared" ref="Q57:Q58" si="81">IF(Q$23=0,"",Q29+K57)</f>
        <v>85991</v>
      </c>
      <c r="R57" s="31">
        <f>IFERROR(Q57/Q$59,"")</f>
        <v>0.53588299078932611</v>
      </c>
      <c r="S57" s="72">
        <f t="shared" ref="S57:S58" si="82">S29</f>
        <v>2131844</v>
      </c>
      <c r="T57" s="58">
        <f>IFERROR(S57/S$59,"")</f>
        <v>0.53515124023848604</v>
      </c>
      <c r="U57" s="73">
        <f t="shared" ref="U57:U58" si="83">IF(U$23=0,"",U29+O57)</f>
        <v>123330</v>
      </c>
      <c r="V57" s="55">
        <f>IFERROR(U57/U$59,"")</f>
        <v>0.56344141040811013</v>
      </c>
      <c r="W57" s="74">
        <f t="shared" ref="W57:W58" si="84">IF(W$23=0,"",W29+Q57)</f>
        <v>126582</v>
      </c>
      <c r="X57" s="55">
        <f>IFERROR(W57/W$59,"")</f>
        <v>0.56983240223463683</v>
      </c>
      <c r="Y57" s="74">
        <f t="shared" ref="Y57:Y58" si="85">Y29</f>
        <v>2169486</v>
      </c>
      <c r="Z57" s="57">
        <f>IFERROR(Y57/Y$59,"")</f>
        <v>0.5375005357697209</v>
      </c>
    </row>
    <row r="58" spans="1:26" x14ac:dyDescent="0.2">
      <c r="A58" s="10"/>
      <c r="B58" s="38" t="s">
        <v>33</v>
      </c>
      <c r="C58" s="76">
        <f t="shared" si="75"/>
        <v>25810</v>
      </c>
      <c r="D58" s="39">
        <f t="shared" ref="D58:F59" si="86">IFERROR(C58/C$59,"")</f>
        <v>0.48426740717113531</v>
      </c>
      <c r="E58" s="77">
        <f t="shared" si="75"/>
        <v>25810</v>
      </c>
      <c r="F58" s="39">
        <f t="shared" si="86"/>
        <v>0.46940074565790668</v>
      </c>
      <c r="G58" s="77">
        <f t="shared" si="76"/>
        <v>1759420</v>
      </c>
      <c r="H58" s="61">
        <f t="shared" ref="H58:H59" si="87">IFERROR(G58/G$59,"")</f>
        <v>0.47700498282080417</v>
      </c>
      <c r="I58" s="78">
        <f t="shared" si="77"/>
        <v>56671</v>
      </c>
      <c r="J58" s="34">
        <f t="shared" ref="J58:L59" si="88">IFERROR(I58/I$59,"")</f>
        <v>0.54591079857431846</v>
      </c>
      <c r="K58" s="79">
        <f t="shared" si="78"/>
        <v>56670</v>
      </c>
      <c r="L58" s="34">
        <f t="shared" si="88"/>
        <v>0.59570487012645723</v>
      </c>
      <c r="M58" s="79">
        <f t="shared" si="79"/>
        <v>1868681</v>
      </c>
      <c r="N58" s="60">
        <f t="shared" ref="N58:N59" si="89">IFERROR(M58/M$59,"")</f>
        <v>0.4830157008193024</v>
      </c>
      <c r="O58" s="76">
        <f t="shared" si="80"/>
        <v>74475</v>
      </c>
      <c r="P58" s="39">
        <f t="shared" ref="P58:P59" si="90">IFERROR(O58/O$59,"")</f>
        <v>0.45612949851784707</v>
      </c>
      <c r="Q58" s="77">
        <f t="shared" si="81"/>
        <v>74475</v>
      </c>
      <c r="R58" s="39">
        <f t="shared" ref="R58:R59" si="91">IFERROR(Q58/Q$59,"")</f>
        <v>0.46411700921067389</v>
      </c>
      <c r="S58" s="77">
        <f t="shared" si="82"/>
        <v>1851785</v>
      </c>
      <c r="T58" s="61">
        <f t="shared" ref="T58:T59" si="92">IFERROR(S58/S$59,"")</f>
        <v>0.46484875976151396</v>
      </c>
      <c r="U58" s="78">
        <f t="shared" si="83"/>
        <v>95557</v>
      </c>
      <c r="V58" s="34">
        <f t="shared" ref="V58:V59" si="93">IFERROR(U58/U$59,"")</f>
        <v>0.43655858959188987</v>
      </c>
      <c r="W58" s="79">
        <f t="shared" si="84"/>
        <v>95557</v>
      </c>
      <c r="X58" s="34">
        <f t="shared" ref="X58:X59" si="94">IFERROR(W58/W$59,"")</f>
        <v>0.43016759776536312</v>
      </c>
      <c r="Y58" s="79">
        <f t="shared" si="85"/>
        <v>1866763</v>
      </c>
      <c r="Z58" s="60">
        <f t="shared" ref="Z58:Z59" si="95">IFERROR(Y58/Y$59,"")</f>
        <v>0.46249946423027916</v>
      </c>
    </row>
    <row r="59" spans="1:26" x14ac:dyDescent="0.2">
      <c r="A59" s="10"/>
      <c r="B59" s="43" t="s">
        <v>29</v>
      </c>
      <c r="C59" s="62">
        <f>SUM(C57:C58)</f>
        <v>53297</v>
      </c>
      <c r="D59" s="45">
        <f t="shared" si="86"/>
        <v>1</v>
      </c>
      <c r="E59" s="49">
        <f>SUM(E57:E58)</f>
        <v>54985</v>
      </c>
      <c r="F59" s="45">
        <f t="shared" si="86"/>
        <v>1</v>
      </c>
      <c r="G59" s="49">
        <f>SUM(G57:G58)</f>
        <v>3688473</v>
      </c>
      <c r="H59" s="66">
        <f t="shared" si="87"/>
        <v>1</v>
      </c>
      <c r="I59" s="46">
        <f>SUM(I57:I58)</f>
        <v>103810</v>
      </c>
      <c r="J59" s="47">
        <f t="shared" si="88"/>
        <v>1</v>
      </c>
      <c r="K59" s="48">
        <f>SUM(K57:K58)</f>
        <v>95131</v>
      </c>
      <c r="L59" s="47">
        <f t="shared" si="88"/>
        <v>1</v>
      </c>
      <c r="M59" s="48">
        <f>SUM(M57:M58)</f>
        <v>3868779</v>
      </c>
      <c r="N59" s="64">
        <f t="shared" si="89"/>
        <v>1</v>
      </c>
      <c r="O59" s="62">
        <f>SUM(O57:O58)</f>
        <v>163276</v>
      </c>
      <c r="P59" s="45">
        <f t="shared" si="90"/>
        <v>1</v>
      </c>
      <c r="Q59" s="49">
        <f>SUM(Q57:Q58)</f>
        <v>160466</v>
      </c>
      <c r="R59" s="45">
        <f t="shared" si="91"/>
        <v>1</v>
      </c>
      <c r="S59" s="49">
        <f>SUM(S57:S58)</f>
        <v>3983629</v>
      </c>
      <c r="T59" s="66">
        <f t="shared" si="92"/>
        <v>1</v>
      </c>
      <c r="U59" s="46">
        <f>SUM(U57:U58)</f>
        <v>218887</v>
      </c>
      <c r="V59" s="47">
        <f t="shared" si="93"/>
        <v>1</v>
      </c>
      <c r="W59" s="48">
        <f>SUM(W57:W58)</f>
        <v>222139</v>
      </c>
      <c r="X59" s="47">
        <f t="shared" si="94"/>
        <v>1</v>
      </c>
      <c r="Y59" s="48">
        <f>SUM(Y57:Y58)</f>
        <v>4036249</v>
      </c>
      <c r="Z59" s="64">
        <f t="shared" si="95"/>
        <v>1</v>
      </c>
    </row>
    <row r="60" spans="1:26" x14ac:dyDescent="0.2">
      <c r="A60" s="10"/>
      <c r="B60" s="6"/>
      <c r="C60" s="6"/>
      <c r="D60" s="6"/>
      <c r="E60" s="6"/>
      <c r="F60" s="6"/>
      <c r="G60" s="6"/>
      <c r="H60" s="6"/>
      <c r="I60" s="9"/>
      <c r="J60" s="6"/>
      <c r="K60" s="9"/>
      <c r="L60" s="6"/>
      <c r="M60" s="6"/>
      <c r="N60" s="6"/>
      <c r="O60" s="9"/>
      <c r="P60" s="6"/>
      <c r="Q60" s="9"/>
      <c r="R60" s="6"/>
      <c r="S60" s="6"/>
      <c r="T60" s="6"/>
      <c r="U60" s="9"/>
      <c r="V60" s="6"/>
      <c r="W60" s="9"/>
      <c r="X60" s="6"/>
      <c r="Y60" s="6"/>
      <c r="Z60" s="6"/>
    </row>
    <row r="61" spans="1:26" x14ac:dyDescent="0.2">
      <c r="A61" s="1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נוסטרו חיים</vt:lpstr>
      <vt:lpstr>כללי והון</vt:lpstr>
      <vt:lpstr>נוסטרו סיכום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2025-03-18T12:42:59Z</dcterms:modified>
</cp:coreProperties>
</file>