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נוסטרו חיים" sheetId="1" r:id="rId1"/>
    <sheet name="כללי והון" sheetId="2" r:id="rId2"/>
    <sheet name="נוסטרו סיכום" sheetId="3" r:id="rId3"/>
  </sheets>
  <externalReferences>
    <externalReference r:id="rId4"/>
  </externalReferenc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Y58" i="1" l="1"/>
  <c r="S58" i="1"/>
  <c r="M58" i="1"/>
  <c r="G58" i="1"/>
  <c r="E58" i="1"/>
  <c r="C58" i="1"/>
  <c r="Y57" i="1"/>
  <c r="S57" i="1"/>
  <c r="M57" i="1"/>
  <c r="G57" i="1"/>
  <c r="E57" i="1"/>
  <c r="C57" i="1"/>
  <c r="Y54" i="1"/>
  <c r="S54" i="1"/>
  <c r="M54" i="1"/>
  <c r="K54" i="1"/>
  <c r="G54" i="1"/>
  <c r="E54" i="1"/>
  <c r="C54" i="1"/>
  <c r="Y53" i="1"/>
  <c r="S53" i="1"/>
  <c r="M53" i="1"/>
  <c r="G53" i="1"/>
  <c r="E53" i="1"/>
  <c r="C53" i="1"/>
  <c r="Y50" i="1"/>
  <c r="S50" i="1"/>
  <c r="M50" i="1"/>
  <c r="G50" i="1"/>
  <c r="E50" i="1"/>
  <c r="C50" i="1"/>
  <c r="Y49" i="1"/>
  <c r="S49" i="1"/>
  <c r="M49" i="1"/>
  <c r="N49" i="1" s="1"/>
  <c r="G49" i="1"/>
  <c r="E49" i="1"/>
  <c r="F49" i="1" s="1"/>
  <c r="C49" i="1"/>
  <c r="Y48" i="1"/>
  <c r="S48" i="1"/>
  <c r="M48" i="1"/>
  <c r="G48" i="1"/>
  <c r="E48" i="1"/>
  <c r="C48" i="1"/>
  <c r="Y47" i="1"/>
  <c r="S47" i="1"/>
  <c r="M47" i="1"/>
  <c r="G47" i="1"/>
  <c r="E47" i="1"/>
  <c r="C47" i="1"/>
  <c r="Y46" i="1"/>
  <c r="S46" i="1"/>
  <c r="M46" i="1"/>
  <c r="G46" i="1"/>
  <c r="E46" i="1"/>
  <c r="C46" i="1"/>
  <c r="Y45" i="1"/>
  <c r="S45" i="1"/>
  <c r="M45" i="1"/>
  <c r="G45" i="1"/>
  <c r="E45" i="1"/>
  <c r="C45" i="1"/>
  <c r="Y44" i="1"/>
  <c r="S44" i="1"/>
  <c r="M44" i="1"/>
  <c r="I44" i="1"/>
  <c r="G44" i="1"/>
  <c r="E44" i="1"/>
  <c r="C44" i="1"/>
  <c r="Y43" i="1"/>
  <c r="S43" i="1"/>
  <c r="M43" i="1"/>
  <c r="G43" i="1"/>
  <c r="E43" i="1"/>
  <c r="F43" i="1" s="1"/>
  <c r="C43" i="1"/>
  <c r="Y42" i="1"/>
  <c r="S42" i="1"/>
  <c r="M42" i="1"/>
  <c r="G42" i="1"/>
  <c r="E42" i="1"/>
  <c r="C42" i="1"/>
  <c r="Y41" i="1"/>
  <c r="S41" i="1"/>
  <c r="M41" i="1"/>
  <c r="G41" i="1"/>
  <c r="E41" i="1"/>
  <c r="C41" i="1"/>
  <c r="Y40" i="1"/>
  <c r="S40" i="1"/>
  <c r="M40" i="1"/>
  <c r="G40" i="1"/>
  <c r="E40" i="1"/>
  <c r="C40" i="1"/>
  <c r="Y39" i="1"/>
  <c r="S39" i="1"/>
  <c r="M39" i="1"/>
  <c r="G39" i="1"/>
  <c r="E39" i="1"/>
  <c r="C39" i="1"/>
  <c r="Y38" i="1"/>
  <c r="S38" i="1"/>
  <c r="M38" i="1"/>
  <c r="G38" i="1"/>
  <c r="E38" i="1"/>
  <c r="C38" i="1"/>
  <c r="Y37" i="1"/>
  <c r="S37" i="1"/>
  <c r="M37" i="1"/>
  <c r="K37" i="1"/>
  <c r="G37" i="1"/>
  <c r="E37" i="1"/>
  <c r="C37" i="1"/>
  <c r="Y36" i="1"/>
  <c r="S36" i="1"/>
  <c r="M36" i="1"/>
  <c r="M51" i="1" s="1"/>
  <c r="N51" i="1" s="1"/>
  <c r="G36" i="1"/>
  <c r="E36" i="1"/>
  <c r="E51" i="1" s="1"/>
  <c r="F51" i="1" s="1"/>
  <c r="C36" i="1"/>
  <c r="B34" i="1"/>
  <c r="Z31" i="1"/>
  <c r="Y31" i="1"/>
  <c r="X31" i="1"/>
  <c r="W31" i="1"/>
  <c r="X30" i="1" s="1"/>
  <c r="V31" i="1"/>
  <c r="U31" i="1"/>
  <c r="T31" i="1"/>
  <c r="S31" i="1"/>
  <c r="R31" i="1"/>
  <c r="Q31" i="1"/>
  <c r="P31" i="1"/>
  <c r="O31" i="1"/>
  <c r="P30" i="1" s="1"/>
  <c r="N31" i="1"/>
  <c r="M31" i="1"/>
  <c r="L31" i="1"/>
  <c r="K31" i="1"/>
  <c r="J31" i="1"/>
  <c r="I31" i="1"/>
  <c r="H31" i="1"/>
  <c r="G31" i="1"/>
  <c r="F31" i="1"/>
  <c r="E31" i="1"/>
  <c r="D31" i="1"/>
  <c r="C31" i="1"/>
  <c r="Z30" i="1"/>
  <c r="V30" i="1"/>
  <c r="T30" i="1"/>
  <c r="R30" i="1"/>
  <c r="N30" i="1"/>
  <c r="L30" i="1"/>
  <c r="J30" i="1"/>
  <c r="H30" i="1"/>
  <c r="F30" i="1"/>
  <c r="D30" i="1"/>
  <c r="Z29" i="1"/>
  <c r="X29" i="1"/>
  <c r="V29" i="1"/>
  <c r="T29" i="1"/>
  <c r="R29" i="1"/>
  <c r="P29" i="1"/>
  <c r="N29" i="1"/>
  <c r="L29" i="1"/>
  <c r="J29" i="1"/>
  <c r="H29" i="1"/>
  <c r="F29" i="1"/>
  <c r="D29" i="1"/>
  <c r="Z27" i="1"/>
  <c r="Y27" i="1"/>
  <c r="W27" i="1"/>
  <c r="V27" i="1"/>
  <c r="U27" i="1"/>
  <c r="S27" i="1"/>
  <c r="T27" i="1" s="1"/>
  <c r="R27" i="1"/>
  <c r="Q27" i="1"/>
  <c r="O27" i="1"/>
  <c r="N27" i="1"/>
  <c r="M27" i="1"/>
  <c r="K27" i="1"/>
  <c r="L26" i="1" s="1"/>
  <c r="J27" i="1"/>
  <c r="I27" i="1"/>
  <c r="G27" i="1"/>
  <c r="F27" i="1"/>
  <c r="E27" i="1"/>
  <c r="C27" i="1"/>
  <c r="D26" i="1" s="1"/>
  <c r="Z26" i="1"/>
  <c r="V26" i="1"/>
  <c r="R26" i="1"/>
  <c r="N26" i="1"/>
  <c r="J26" i="1"/>
  <c r="F26" i="1"/>
  <c r="Z25" i="1"/>
  <c r="V25" i="1"/>
  <c r="T25" i="1"/>
  <c r="R25" i="1"/>
  <c r="N25" i="1"/>
  <c r="J25" i="1"/>
  <c r="F25" i="1"/>
  <c r="Z23" i="1"/>
  <c r="Y23" i="1"/>
  <c r="W23" i="1"/>
  <c r="V23" i="1"/>
  <c r="U23" i="1"/>
  <c r="S23" i="1"/>
  <c r="T23" i="1" s="1"/>
  <c r="R23" i="1"/>
  <c r="Q23" i="1"/>
  <c r="O23" i="1"/>
  <c r="N23" i="1"/>
  <c r="M23" i="1"/>
  <c r="K23" i="1"/>
  <c r="J23" i="1"/>
  <c r="I23" i="1"/>
  <c r="G23" i="1"/>
  <c r="F23" i="1"/>
  <c r="E23" i="1"/>
  <c r="C23" i="1"/>
  <c r="D23" i="1" s="1"/>
  <c r="Z22" i="1"/>
  <c r="V22" i="1"/>
  <c r="R22" i="1"/>
  <c r="N22" i="1"/>
  <c r="L22" i="1"/>
  <c r="J22" i="1"/>
  <c r="F22" i="1"/>
  <c r="D22" i="1"/>
  <c r="Z21" i="1"/>
  <c r="V21" i="1"/>
  <c r="T21" i="1"/>
  <c r="R21" i="1"/>
  <c r="N21" i="1"/>
  <c r="J21" i="1"/>
  <c r="F21" i="1"/>
  <c r="D21" i="1"/>
  <c r="Z20" i="1"/>
  <c r="V20" i="1"/>
  <c r="T20" i="1"/>
  <c r="R20" i="1"/>
  <c r="N20" i="1"/>
  <c r="L20" i="1"/>
  <c r="J20" i="1"/>
  <c r="F20" i="1"/>
  <c r="Z19" i="1"/>
  <c r="V19" i="1"/>
  <c r="T19" i="1"/>
  <c r="R19" i="1"/>
  <c r="N19" i="1"/>
  <c r="L19" i="1"/>
  <c r="J19" i="1"/>
  <c r="F19" i="1"/>
  <c r="D19" i="1"/>
  <c r="Z18" i="1"/>
  <c r="V18" i="1"/>
  <c r="R18" i="1"/>
  <c r="N18" i="1"/>
  <c r="L18" i="1"/>
  <c r="J18" i="1"/>
  <c r="F18" i="1"/>
  <c r="D18" i="1"/>
  <c r="Z17" i="1"/>
  <c r="V17" i="1"/>
  <c r="T17" i="1"/>
  <c r="R17" i="1"/>
  <c r="N17" i="1"/>
  <c r="J17" i="1"/>
  <c r="F17" i="1"/>
  <c r="D17" i="1"/>
  <c r="Z16" i="1"/>
  <c r="V16" i="1"/>
  <c r="T16" i="1"/>
  <c r="R16" i="1"/>
  <c r="N16" i="1"/>
  <c r="L16" i="1"/>
  <c r="J16" i="1"/>
  <c r="F16" i="1"/>
  <c r="Z15" i="1"/>
  <c r="V15" i="1"/>
  <c r="T15" i="1"/>
  <c r="R15" i="1"/>
  <c r="N15" i="1"/>
  <c r="L15" i="1"/>
  <c r="J15" i="1"/>
  <c r="F15" i="1"/>
  <c r="D15" i="1"/>
  <c r="Z14" i="1"/>
  <c r="V14" i="1"/>
  <c r="R14" i="1"/>
  <c r="N14" i="1"/>
  <c r="L14" i="1"/>
  <c r="J14" i="1"/>
  <c r="F14" i="1"/>
  <c r="D14" i="1"/>
  <c r="Z13" i="1"/>
  <c r="V13" i="1"/>
  <c r="T13" i="1"/>
  <c r="R13" i="1"/>
  <c r="N13" i="1"/>
  <c r="J13" i="1"/>
  <c r="F13" i="1"/>
  <c r="D13" i="1"/>
  <c r="Z12" i="1"/>
  <c r="V12" i="1"/>
  <c r="T12" i="1"/>
  <c r="R12" i="1"/>
  <c r="N12" i="1"/>
  <c r="L12" i="1"/>
  <c r="J12" i="1"/>
  <c r="F12" i="1"/>
  <c r="Z11" i="1"/>
  <c r="V11" i="1"/>
  <c r="T11" i="1"/>
  <c r="R11" i="1"/>
  <c r="N11" i="1"/>
  <c r="L11" i="1"/>
  <c r="J11" i="1"/>
  <c r="F11" i="1"/>
  <c r="D11" i="1"/>
  <c r="Z10" i="1"/>
  <c r="V10" i="1"/>
  <c r="R10" i="1"/>
  <c r="N10" i="1"/>
  <c r="L10" i="1"/>
  <c r="J10" i="1"/>
  <c r="F10" i="1"/>
  <c r="D10" i="1"/>
  <c r="Z9" i="1"/>
  <c r="V9" i="1"/>
  <c r="T9" i="1"/>
  <c r="R9" i="1"/>
  <c r="N9" i="1"/>
  <c r="J9" i="1"/>
  <c r="F9" i="1"/>
  <c r="D9" i="1"/>
  <c r="Z8" i="1"/>
  <c r="V8" i="1"/>
  <c r="T8" i="1"/>
  <c r="R8" i="1"/>
  <c r="N8" i="1"/>
  <c r="L8" i="1"/>
  <c r="J8" i="1"/>
  <c r="F8" i="1"/>
  <c r="B6" i="1"/>
  <c r="B2" i="1"/>
  <c r="H26" i="1" l="1"/>
  <c r="H25" i="1"/>
  <c r="P26" i="1"/>
  <c r="P25" i="1"/>
  <c r="X26" i="1"/>
  <c r="X25" i="1"/>
  <c r="L25" i="1"/>
  <c r="T26" i="1"/>
  <c r="D27" i="1"/>
  <c r="L27" i="1"/>
  <c r="P27" i="1"/>
  <c r="X27" i="1"/>
  <c r="G51" i="1"/>
  <c r="H36" i="1"/>
  <c r="H39" i="1"/>
  <c r="T40" i="1"/>
  <c r="H43" i="1"/>
  <c r="H45" i="1"/>
  <c r="H48" i="1"/>
  <c r="N57" i="1"/>
  <c r="H22" i="1"/>
  <c r="H21" i="1"/>
  <c r="H20" i="1"/>
  <c r="H19" i="1"/>
  <c r="H18" i="1"/>
  <c r="H17" i="1"/>
  <c r="H16" i="1"/>
  <c r="H15" i="1"/>
  <c r="H14" i="1"/>
  <c r="H13" i="1"/>
  <c r="H12" i="1"/>
  <c r="H11" i="1"/>
  <c r="H10" i="1"/>
  <c r="H9" i="1"/>
  <c r="H8" i="1"/>
  <c r="K57" i="1"/>
  <c r="K53" i="1"/>
  <c r="K49" i="1"/>
  <c r="K45" i="1"/>
  <c r="K47" i="1"/>
  <c r="K46" i="1"/>
  <c r="K44" i="1"/>
  <c r="K58" i="1"/>
  <c r="K40" i="1"/>
  <c r="K36" i="1"/>
  <c r="K48" i="1"/>
  <c r="K43" i="1"/>
  <c r="O48" i="1"/>
  <c r="O57" i="1"/>
  <c r="O42" i="1"/>
  <c r="O38" i="1"/>
  <c r="U38" i="1" s="1"/>
  <c r="P22" i="1"/>
  <c r="P21" i="1"/>
  <c r="P20" i="1"/>
  <c r="P19" i="1"/>
  <c r="P18" i="1"/>
  <c r="P17" i="1"/>
  <c r="P16" i="1"/>
  <c r="P15" i="1"/>
  <c r="P14" i="1"/>
  <c r="P13" i="1"/>
  <c r="P12" i="1"/>
  <c r="P11" i="1"/>
  <c r="P10" i="1"/>
  <c r="P9" i="1"/>
  <c r="P8" i="1"/>
  <c r="O47" i="1"/>
  <c r="O44" i="1"/>
  <c r="W44" i="1"/>
  <c r="X22" i="1"/>
  <c r="X21" i="1"/>
  <c r="X20" i="1"/>
  <c r="X19" i="1"/>
  <c r="X18" i="1"/>
  <c r="X17" i="1"/>
  <c r="X16" i="1"/>
  <c r="X15" i="1"/>
  <c r="X14" i="1"/>
  <c r="X13" i="1"/>
  <c r="X12" i="1"/>
  <c r="X11" i="1"/>
  <c r="X10" i="1"/>
  <c r="X9" i="1"/>
  <c r="X8" i="1"/>
  <c r="W58" i="1"/>
  <c r="W43" i="1"/>
  <c r="D25" i="1"/>
  <c r="D37" i="1"/>
  <c r="H40" i="1"/>
  <c r="D8" i="1"/>
  <c r="L9" i="1"/>
  <c r="T10" i="1"/>
  <c r="D12" i="1"/>
  <c r="L13" i="1"/>
  <c r="T14" i="1"/>
  <c r="D16" i="1"/>
  <c r="L17" i="1"/>
  <c r="T18" i="1"/>
  <c r="D20" i="1"/>
  <c r="L21" i="1"/>
  <c r="T22" i="1"/>
  <c r="H23" i="1"/>
  <c r="L23" i="1"/>
  <c r="P23" i="1"/>
  <c r="X23" i="1"/>
  <c r="C51" i="1"/>
  <c r="D36" i="1"/>
  <c r="O37" i="1"/>
  <c r="D38" i="1"/>
  <c r="D41" i="1"/>
  <c r="O43" i="1"/>
  <c r="D47" i="1"/>
  <c r="K50" i="1"/>
  <c r="S51" i="1"/>
  <c r="T36" i="1"/>
  <c r="D40" i="1"/>
  <c r="T48" i="1"/>
  <c r="H27" i="1"/>
  <c r="K38" i="1"/>
  <c r="K39" i="1"/>
  <c r="W39" i="1"/>
  <c r="K41" i="1"/>
  <c r="K42" i="1"/>
  <c r="Z44" i="1"/>
  <c r="D49" i="1"/>
  <c r="D42" i="1"/>
  <c r="H46" i="1"/>
  <c r="H49" i="1"/>
  <c r="C59" i="1"/>
  <c r="D59" i="1" s="1"/>
  <c r="I58" i="1"/>
  <c r="I57" i="1"/>
  <c r="I54" i="1"/>
  <c r="I53" i="1"/>
  <c r="I50" i="1"/>
  <c r="I49" i="1"/>
  <c r="O49" i="1" s="1"/>
  <c r="I48" i="1"/>
  <c r="I47" i="1"/>
  <c r="I45" i="1"/>
  <c r="I43" i="1"/>
  <c r="I42" i="1"/>
  <c r="I41" i="1"/>
  <c r="O41" i="1" s="1"/>
  <c r="I40" i="1"/>
  <c r="I39" i="1"/>
  <c r="I38" i="1"/>
  <c r="I37" i="1"/>
  <c r="I36" i="1"/>
  <c r="O36" i="1" s="1"/>
  <c r="Q58" i="1"/>
  <c r="Q54" i="1"/>
  <c r="Q53" i="1"/>
  <c r="Q49" i="1"/>
  <c r="Q48" i="1"/>
  <c r="Q47" i="1"/>
  <c r="Q44" i="1"/>
  <c r="Q43" i="1"/>
  <c r="Q42" i="1"/>
  <c r="Q41" i="1"/>
  <c r="Q39" i="1"/>
  <c r="Q38" i="1"/>
  <c r="Q37" i="1"/>
  <c r="U57" i="1"/>
  <c r="U44" i="1"/>
  <c r="H37" i="1"/>
  <c r="T37" i="1"/>
  <c r="D39" i="1"/>
  <c r="H41" i="1"/>
  <c r="D43" i="1"/>
  <c r="Q45" i="1"/>
  <c r="I46" i="1"/>
  <c r="C55" i="1"/>
  <c r="D55" i="1" s="1"/>
  <c r="Z57" i="1"/>
  <c r="F44" i="1"/>
  <c r="N45" i="1"/>
  <c r="F46" i="1"/>
  <c r="F48" i="1"/>
  <c r="D50" i="1"/>
  <c r="N50" i="1"/>
  <c r="Z50" i="1"/>
  <c r="N54" i="1"/>
  <c r="Z54" i="1"/>
  <c r="N58" i="1"/>
  <c r="Z58" i="1"/>
  <c r="Y51" i="1"/>
  <c r="Z43" i="1"/>
  <c r="Z45" i="1"/>
  <c r="F47" i="1"/>
  <c r="Z47" i="1"/>
  <c r="N48" i="1"/>
  <c r="T49" i="1"/>
  <c r="F50" i="1"/>
  <c r="F54" i="1"/>
  <c r="S55" i="1"/>
  <c r="T55" i="1" s="1"/>
  <c r="S59" i="1"/>
  <c r="T59" i="1" s="1"/>
  <c r="F36" i="1"/>
  <c r="N36" i="1"/>
  <c r="F37" i="1"/>
  <c r="N37" i="1"/>
  <c r="F38" i="1"/>
  <c r="N38" i="1"/>
  <c r="F39" i="1"/>
  <c r="N39" i="1"/>
  <c r="F40" i="1"/>
  <c r="N40" i="1"/>
  <c r="F41" i="1"/>
  <c r="N41" i="1"/>
  <c r="F42" i="1"/>
  <c r="N42" i="1"/>
  <c r="N43" i="1"/>
  <c r="N44" i="1"/>
  <c r="F45" i="1"/>
  <c r="N46" i="1"/>
  <c r="Z46" i="1"/>
  <c r="N47" i="1"/>
  <c r="H50" i="1"/>
  <c r="H54" i="1"/>
  <c r="T54" i="1"/>
  <c r="G55" i="1"/>
  <c r="H55" i="1" s="1"/>
  <c r="G59" i="1"/>
  <c r="H59" i="1" s="1"/>
  <c r="E55" i="1"/>
  <c r="F55" i="1" s="1"/>
  <c r="M55" i="1"/>
  <c r="N55" i="1" s="1"/>
  <c r="Y55" i="1"/>
  <c r="Z55" i="1" s="1"/>
  <c r="E59" i="1"/>
  <c r="F59" i="1" s="1"/>
  <c r="M59" i="1"/>
  <c r="N59" i="1" s="1"/>
  <c r="Y59" i="1"/>
  <c r="Z59" i="1" s="1"/>
  <c r="U49" i="1" l="1"/>
  <c r="U36" i="1"/>
  <c r="U41" i="1"/>
  <c r="W45" i="1"/>
  <c r="W38" i="1"/>
  <c r="W47" i="1"/>
  <c r="Q55" i="1"/>
  <c r="R55" i="1" s="1"/>
  <c r="L36" i="1"/>
  <c r="K51" i="1"/>
  <c r="K55" i="1"/>
  <c r="T58" i="1"/>
  <c r="F58" i="1"/>
  <c r="I55" i="1"/>
  <c r="J55" i="1" s="1"/>
  <c r="T51" i="1"/>
  <c r="T47" i="1"/>
  <c r="T45" i="1"/>
  <c r="T46" i="1"/>
  <c r="T44" i="1"/>
  <c r="O45" i="1"/>
  <c r="L40" i="1"/>
  <c r="K59" i="1"/>
  <c r="L59" i="1" s="1"/>
  <c r="T39" i="1"/>
  <c r="T38" i="1"/>
  <c r="H58" i="1"/>
  <c r="T53" i="1"/>
  <c r="D58" i="1"/>
  <c r="D54" i="1"/>
  <c r="D53" i="1"/>
  <c r="T41" i="1"/>
  <c r="U42" i="1"/>
  <c r="U47" i="1"/>
  <c r="Q36" i="1"/>
  <c r="Q40" i="1"/>
  <c r="Q57" i="1"/>
  <c r="J48" i="1"/>
  <c r="D57" i="1"/>
  <c r="L42" i="1"/>
  <c r="L38" i="1"/>
  <c r="T42" i="1"/>
  <c r="L50" i="1"/>
  <c r="W48" i="1"/>
  <c r="O50" i="1"/>
  <c r="L43" i="1"/>
  <c r="L58" i="1"/>
  <c r="L45" i="1"/>
  <c r="H51" i="1"/>
  <c r="H44" i="1"/>
  <c r="H47" i="1"/>
  <c r="W42" i="1"/>
  <c r="I51" i="1"/>
  <c r="J36" i="1"/>
  <c r="O40" i="1"/>
  <c r="W53" i="1"/>
  <c r="O58" i="1"/>
  <c r="O59" i="1" s="1"/>
  <c r="L46" i="1"/>
  <c r="U37" i="1"/>
  <c r="J41" i="1"/>
  <c r="L39" i="1"/>
  <c r="T43" i="1"/>
  <c r="L47" i="1"/>
  <c r="T50" i="1"/>
  <c r="T57" i="1"/>
  <c r="H57" i="1"/>
  <c r="H53" i="1"/>
  <c r="Z51" i="1"/>
  <c r="Z42" i="1"/>
  <c r="Z41" i="1"/>
  <c r="Z40" i="1"/>
  <c r="Z39" i="1"/>
  <c r="Z38" i="1"/>
  <c r="Z37" i="1"/>
  <c r="Z36" i="1"/>
  <c r="F57" i="1"/>
  <c r="F53" i="1"/>
  <c r="Z48" i="1"/>
  <c r="O46" i="1"/>
  <c r="U43" i="1"/>
  <c r="U48" i="1"/>
  <c r="W37" i="1"/>
  <c r="W41" i="1"/>
  <c r="Q46" i="1"/>
  <c r="Q50" i="1"/>
  <c r="O39" i="1"/>
  <c r="J43" i="1"/>
  <c r="I59" i="1"/>
  <c r="J59" i="1" s="1"/>
  <c r="N53" i="1"/>
  <c r="L41" i="1"/>
  <c r="Z49" i="1"/>
  <c r="D51" i="1"/>
  <c r="D45" i="1"/>
  <c r="D48" i="1"/>
  <c r="D46" i="1"/>
  <c r="D44" i="1"/>
  <c r="W54" i="1"/>
  <c r="W49" i="1"/>
  <c r="O53" i="1"/>
  <c r="O54" i="1"/>
  <c r="L48" i="1"/>
  <c r="L44" i="1"/>
  <c r="L49" i="1"/>
  <c r="Z53" i="1"/>
  <c r="H42" i="1"/>
  <c r="H38" i="1"/>
  <c r="P59" i="1" l="1"/>
  <c r="P57" i="1"/>
  <c r="U50" i="1"/>
  <c r="U39" i="1"/>
  <c r="J51" i="1"/>
  <c r="J44" i="1"/>
  <c r="J42" i="1"/>
  <c r="U45" i="1"/>
  <c r="J53" i="1"/>
  <c r="L55" i="1"/>
  <c r="L54" i="1"/>
  <c r="R53" i="1"/>
  <c r="O55" i="1"/>
  <c r="P55" i="1" s="1"/>
  <c r="U53" i="1"/>
  <c r="P58" i="1"/>
  <c r="U58" i="1"/>
  <c r="J46" i="1"/>
  <c r="R54" i="1"/>
  <c r="U40" i="1"/>
  <c r="J38" i="1"/>
  <c r="W40" i="1"/>
  <c r="J47" i="1"/>
  <c r="L53" i="1"/>
  <c r="J50" i="1"/>
  <c r="P54" i="1"/>
  <c r="U54" i="1"/>
  <c r="W50" i="1"/>
  <c r="O51" i="1"/>
  <c r="W46" i="1"/>
  <c r="U46" i="1"/>
  <c r="J58" i="1"/>
  <c r="J57" i="1"/>
  <c r="J39" i="1"/>
  <c r="J49" i="1"/>
  <c r="W55" i="1"/>
  <c r="X55" i="1" s="1"/>
  <c r="J40" i="1"/>
  <c r="J54" i="1"/>
  <c r="Q59" i="1"/>
  <c r="W57" i="1"/>
  <c r="Q51" i="1"/>
  <c r="R36" i="1"/>
  <c r="W36" i="1"/>
  <c r="L57" i="1"/>
  <c r="J37" i="1"/>
  <c r="L51" i="1"/>
  <c r="L37" i="1"/>
  <c r="J45" i="1"/>
  <c r="P51" i="1" l="1"/>
  <c r="P49" i="1"/>
  <c r="P36" i="1"/>
  <c r="P47" i="1"/>
  <c r="P48" i="1"/>
  <c r="P43" i="1"/>
  <c r="P42" i="1"/>
  <c r="P38" i="1"/>
  <c r="P44" i="1"/>
  <c r="P41" i="1"/>
  <c r="P37" i="1"/>
  <c r="P46" i="1"/>
  <c r="P39" i="1"/>
  <c r="X54" i="1"/>
  <c r="W59" i="1"/>
  <c r="V54" i="1"/>
  <c r="P50" i="1"/>
  <c r="W51" i="1"/>
  <c r="X36" i="1"/>
  <c r="X46" i="1"/>
  <c r="X40" i="1"/>
  <c r="P40" i="1"/>
  <c r="U59" i="1"/>
  <c r="V58" i="1" s="1"/>
  <c r="P53" i="1"/>
  <c r="P45" i="1"/>
  <c r="U51" i="1"/>
  <c r="V53" i="1"/>
  <c r="U55" i="1"/>
  <c r="V55" i="1" s="1"/>
  <c r="R59" i="1"/>
  <c r="R58" i="1"/>
  <c r="R57" i="1"/>
  <c r="X53" i="1"/>
  <c r="X50" i="1"/>
  <c r="R51" i="1"/>
  <c r="R45" i="1"/>
  <c r="R47" i="1"/>
  <c r="R42" i="1"/>
  <c r="R41" i="1"/>
  <c r="R39" i="1"/>
  <c r="R37" i="1"/>
  <c r="R49" i="1"/>
  <c r="R38" i="1"/>
  <c r="R43" i="1"/>
  <c r="R44" i="1"/>
  <c r="R48" i="1"/>
  <c r="R46" i="1"/>
  <c r="R50" i="1"/>
  <c r="R40" i="1"/>
  <c r="V50" i="1"/>
  <c r="V51" i="1" l="1"/>
  <c r="V38" i="1"/>
  <c r="V44" i="1"/>
  <c r="V42" i="1"/>
  <c r="V41" i="1"/>
  <c r="V36" i="1"/>
  <c r="V37" i="1"/>
  <c r="V49" i="1"/>
  <c r="V47" i="1"/>
  <c r="V43" i="1"/>
  <c r="V48" i="1"/>
  <c r="X59" i="1"/>
  <c r="X58" i="1"/>
  <c r="V45" i="1"/>
  <c r="V59" i="1"/>
  <c r="V57" i="1"/>
  <c r="V39" i="1"/>
  <c r="V46" i="1"/>
  <c r="X51" i="1"/>
  <c r="X44" i="1"/>
  <c r="X39" i="1"/>
  <c r="X43" i="1"/>
  <c r="X42" i="1"/>
  <c r="X47" i="1"/>
  <c r="X49" i="1"/>
  <c r="X41" i="1"/>
  <c r="X45" i="1"/>
  <c r="X38" i="1"/>
  <c r="X48" i="1"/>
  <c r="X37" i="1"/>
  <c r="X57" i="1"/>
  <c r="V40" i="1"/>
</calcChain>
</file>

<file path=xl/sharedStrings.xml><?xml version="1.0" encoding="utf-8"?>
<sst xmlns="http://schemas.openxmlformats.org/spreadsheetml/2006/main" count="391" uniqueCount="41">
  <si>
    <t>פירוט תרומת אפיקי ההשקעה לתשואה הכוללת</t>
  </si>
  <si>
    <t>נוסטרו חיים</t>
  </si>
  <si>
    <t>פירוט תרומת אפיקי השקעה בגין התחייבויות מסוג 10,30,50</t>
  </si>
  <si>
    <t>נתונים לרבעון בשנת :</t>
  </si>
  <si>
    <t>רבעון 1</t>
  </si>
  <si>
    <t>רבעון 2</t>
  </si>
  <si>
    <t>רבעון 3</t>
  </si>
  <si>
    <t>רבעון 4</t>
  </si>
  <si>
    <t>תרומה להכנסות מהשקעות
(רווח/הפסד)</t>
  </si>
  <si>
    <t>תרומה להכנסה הכוללת
(הון עצמי)</t>
  </si>
  <si>
    <t>סך נכסים</t>
  </si>
  <si>
    <t>(באלפי ש"ח)</t>
  </si>
  <si>
    <t>(באחוזים)</t>
  </si>
  <si>
    <t>מזומנים ושווי מזומנים</t>
  </si>
  <si>
    <t>אג"ח ממשלתיות סחירות</t>
  </si>
  <si>
    <t>אג"ח מיועדות</t>
  </si>
  <si>
    <t>אג"ח קונצרניות סחירות</t>
  </si>
  <si>
    <t>אג"ח קונצרניות לא סחירות</t>
  </si>
  <si>
    <t>מניות</t>
  </si>
  <si>
    <t>תעודות סל</t>
  </si>
  <si>
    <t>קרנות נאמנות</t>
  </si>
  <si>
    <t>הלוואות</t>
  </si>
  <si>
    <t>פיקדונות (שאינם מובנים)</t>
  </si>
  <si>
    <t>חוזים עתידיים</t>
  </si>
  <si>
    <t>השקעה בחברות מוחזקות</t>
  </si>
  <si>
    <t>קרנות השקעה</t>
  </si>
  <si>
    <t>זכויות במקרקעין</t>
  </si>
  <si>
    <t>נכסים אחרים</t>
  </si>
  <si>
    <t>סה"כ</t>
  </si>
  <si>
    <t>נכסים בארץ</t>
  </si>
  <si>
    <t>נכסים בחו"ל</t>
  </si>
  <si>
    <t>נכסים סחירים ונזילים</t>
  </si>
  <si>
    <t>נכסים לא סחירים</t>
  </si>
  <si>
    <t>נתונים מצטברים בשנת :</t>
  </si>
  <si>
    <t>רבעון 1+2</t>
  </si>
  <si>
    <t>רבעון 1+2+3</t>
  </si>
  <si>
    <t>רבעון 1+2+3+4</t>
  </si>
  <si>
    <t>נוסטרו כללי והון</t>
  </si>
  <si>
    <t>ביטוח ישיר נוסטרו</t>
  </si>
  <si>
    <t>2022</t>
  </si>
  <si>
    <t>נוסטרו סה"כ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</si>
</sst>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#,##0\ ;[Red]&quot;(&quot;#,##0&quot;) &quot;"/>
    <numFmt numFmtId="165" formatCode="0.0%;[Red]\(0.0%\)"/>
    <numFmt numFmtId="166" formatCode="#,##0\ ;&quot;(&quot;#,##0&quot;)&quot;"/>
    <numFmt numFmtId="167" formatCode="0.0%;\(0.0%\)"/>
  </numFmts>
  <fonts count="10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9"/>
      <color theme="1"/>
      <name val="David"/>
      <family val="2"/>
    </font>
    <font>
      <b/>
      <sz val="16"/>
      <color theme="1"/>
      <name val="David"/>
      <family val="2"/>
    </font>
    <font>
      <b/>
      <sz val="9"/>
      <color theme="1"/>
      <name val="David"/>
      <family val="2"/>
    </font>
    <font>
      <sz val="9"/>
      <color theme="1"/>
      <name val="Arial"/>
      <family val="2"/>
      <charset val="177"/>
      <scheme val="minor"/>
    </font>
    <font>
      <b/>
      <sz val="14"/>
      <color theme="1"/>
      <name val="David"/>
      <family val="2"/>
    </font>
    <font>
      <b/>
      <sz val="12"/>
      <color theme="1"/>
      <name val="Arial"/>
      <family val="2"/>
      <scheme val="minor"/>
    </font>
    <font>
      <b/>
      <sz val="9"/>
      <color theme="1"/>
      <name val="Arial"/>
      <family val="2"/>
      <scheme val="minor"/>
    </font>
    <font>
      <b/>
      <sz val="24"/>
      <color theme="1"/>
      <name val="Arial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81">
    <xf numFmtId="0" fontId="0" fillId="0" borderId="0" xfId="0"/>
    <xf numFmtId="0" fontId="2" fillId="0" borderId="0" xfId="0" applyFont="1" applyFill="1" applyProtection="1"/>
    <xf numFmtId="0" fontId="3" fillId="0" borderId="0" xfId="0" applyFont="1" applyBorder="1" applyProtection="1"/>
    <xf numFmtId="22" fontId="2" fillId="0" borderId="0" xfId="0" applyNumberFormat="1" applyFont="1" applyProtection="1"/>
    <xf numFmtId="0" fontId="4" fillId="0" borderId="0" xfId="0" applyFont="1" applyBorder="1" applyProtection="1"/>
    <xf numFmtId="0" fontId="2" fillId="0" borderId="0" xfId="0" applyFont="1" applyProtection="1"/>
    <xf numFmtId="0" fontId="5" fillId="0" borderId="0" xfId="0" applyFont="1" applyProtection="1"/>
    <xf numFmtId="0" fontId="0" fillId="0" borderId="0" xfId="0" applyProtection="1"/>
    <xf numFmtId="0" fontId="6" fillId="0" borderId="0" xfId="0" applyFont="1" applyBorder="1" applyProtection="1"/>
    <xf numFmtId="164" fontId="5" fillId="0" borderId="0" xfId="0" applyNumberFormat="1" applyFont="1" applyProtection="1"/>
    <xf numFmtId="0" fontId="5" fillId="0" borderId="0" xfId="0" applyFont="1" applyFill="1" applyProtection="1"/>
    <xf numFmtId="0" fontId="7" fillId="0" borderId="1" xfId="0" applyFont="1" applyBorder="1" applyProtection="1"/>
    <xf numFmtId="0" fontId="8" fillId="2" borderId="2" xfId="0" applyFont="1" applyFill="1" applyBorder="1" applyAlignment="1" applyProtection="1">
      <alignment horizontal="center" vertical="center"/>
    </xf>
    <xf numFmtId="0" fontId="8" fillId="2" borderId="3" xfId="0" applyFont="1" applyFill="1" applyBorder="1" applyAlignment="1" applyProtection="1">
      <alignment horizontal="center" vertical="center"/>
    </xf>
    <xf numFmtId="0" fontId="8" fillId="2" borderId="4" xfId="0" applyFont="1" applyFill="1" applyBorder="1" applyAlignment="1" applyProtection="1">
      <alignment horizontal="center" vertical="center"/>
    </xf>
    <xf numFmtId="0" fontId="8" fillId="2" borderId="5" xfId="0" applyFont="1" applyFill="1" applyBorder="1" applyAlignment="1" applyProtection="1">
      <alignment horizontal="center" vertical="center"/>
    </xf>
    <xf numFmtId="0" fontId="5" fillId="0" borderId="0" xfId="0" applyFont="1" applyFill="1" applyAlignment="1" applyProtection="1">
      <alignment horizontal="center"/>
    </xf>
    <xf numFmtId="0" fontId="9" fillId="3" borderId="6" xfId="0" applyFont="1" applyFill="1" applyBorder="1" applyAlignment="1" applyProtection="1">
      <alignment horizontal="center" vertical="center"/>
    </xf>
    <xf numFmtId="0" fontId="8" fillId="2" borderId="7" xfId="0" applyFont="1" applyFill="1" applyBorder="1" applyAlignment="1" applyProtection="1">
      <alignment horizontal="center" vertical="center" wrapText="1"/>
    </xf>
    <xf numFmtId="0" fontId="8" fillId="2" borderId="8" xfId="0" applyFont="1" applyFill="1" applyBorder="1" applyAlignment="1" applyProtection="1">
      <alignment horizontal="center" vertical="center" wrapText="1"/>
    </xf>
    <xf numFmtId="0" fontId="8" fillId="2" borderId="9" xfId="0" applyFont="1" applyFill="1" applyBorder="1" applyAlignment="1" applyProtection="1">
      <alignment horizontal="center" vertical="center" wrapText="1"/>
    </xf>
    <xf numFmtId="0" fontId="8" fillId="2" borderId="10" xfId="0" applyFont="1" applyFill="1" applyBorder="1" applyAlignment="1" applyProtection="1">
      <alignment horizontal="center" vertical="center" wrapText="1"/>
    </xf>
    <xf numFmtId="0" fontId="5" fillId="0" borderId="0" xfId="0" applyFont="1" applyAlignment="1" applyProtection="1">
      <alignment horizontal="center"/>
    </xf>
    <xf numFmtId="0" fontId="0" fillId="0" borderId="0" xfId="0" applyAlignment="1" applyProtection="1">
      <alignment horizontal="center"/>
    </xf>
    <xf numFmtId="0" fontId="9" fillId="3" borderId="11" xfId="0" applyFont="1" applyFill="1" applyBorder="1" applyAlignment="1" applyProtection="1">
      <alignment horizontal="center" vertical="center"/>
    </xf>
    <xf numFmtId="0" fontId="8" fillId="2" borderId="12" xfId="0" applyFont="1" applyFill="1" applyBorder="1" applyAlignment="1" applyProtection="1">
      <alignment horizontal="center"/>
    </xf>
    <xf numFmtId="0" fontId="8" fillId="2" borderId="13" xfId="0" applyFont="1" applyFill="1" applyBorder="1" applyAlignment="1" applyProtection="1">
      <alignment horizontal="center"/>
    </xf>
    <xf numFmtId="0" fontId="8" fillId="2" borderId="14" xfId="0" applyFont="1" applyFill="1" applyBorder="1" applyAlignment="1" applyProtection="1">
      <alignment horizontal="center"/>
    </xf>
    <xf numFmtId="0" fontId="8" fillId="2" borderId="15" xfId="0" applyFont="1" applyFill="1" applyBorder="1" applyAlignment="1" applyProtection="1">
      <alignment horizontal="center"/>
    </xf>
    <xf numFmtId="165" fontId="5" fillId="0" borderId="16" xfId="0" applyNumberFormat="1" applyFont="1" applyFill="1" applyBorder="1" applyProtection="1"/>
    <xf numFmtId="0" fontId="8" fillId="2" borderId="1" xfId="0" applyFont="1" applyFill="1" applyBorder="1" applyAlignment="1" applyProtection="1">
      <alignment horizontal="right"/>
    </xf>
    <xf numFmtId="164" fontId="5" fillId="4" borderId="2" xfId="0" applyNumberFormat="1" applyFont="1" applyFill="1" applyBorder="1" applyProtection="1">
      <protection locked="0"/>
    </xf>
    <xf numFmtId="165" fontId="5" fillId="4" borderId="3" xfId="0" applyNumberFormat="1" applyFont="1" applyFill="1" applyBorder="1" applyProtection="1"/>
    <xf numFmtId="164" fontId="5" fillId="5" borderId="10" xfId="0" applyNumberFormat="1" applyFont="1" applyFill="1" applyBorder="1" applyProtection="1">
      <protection locked="0"/>
    </xf>
    <xf numFmtId="165" fontId="5" fillId="5" borderId="8" xfId="0" applyNumberFormat="1" applyFont="1" applyFill="1" applyBorder="1" applyProtection="1"/>
    <xf numFmtId="164" fontId="5" fillId="5" borderId="8" xfId="0" applyNumberFormat="1" applyFont="1" applyFill="1" applyBorder="1" applyProtection="1">
      <protection locked="0"/>
    </xf>
    <xf numFmtId="164" fontId="5" fillId="4" borderId="7" xfId="0" applyNumberFormat="1" applyFont="1" applyFill="1" applyBorder="1" applyProtection="1">
      <protection locked="0"/>
    </xf>
    <xf numFmtId="0" fontId="8" fillId="2" borderId="17" xfId="0" applyFont="1" applyFill="1" applyBorder="1" applyAlignment="1" applyProtection="1">
      <alignment horizontal="right"/>
    </xf>
    <xf numFmtId="165" fontId="5" fillId="4" borderId="8" xfId="0" applyNumberFormat="1" applyFont="1" applyFill="1" applyBorder="1" applyProtection="1"/>
    <xf numFmtId="165" fontId="5" fillId="0" borderId="18" xfId="0" applyNumberFormat="1" applyFont="1" applyFill="1" applyBorder="1" applyProtection="1"/>
    <xf numFmtId="165" fontId="5" fillId="0" borderId="19" xfId="0" applyNumberFormat="1" applyFont="1" applyFill="1" applyBorder="1" applyProtection="1"/>
    <xf numFmtId="0" fontId="5" fillId="0" borderId="18" xfId="0" applyFont="1" applyFill="1" applyBorder="1" applyProtection="1"/>
    <xf numFmtId="0" fontId="8" fillId="2" borderId="20" xfId="0" applyFont="1" applyFill="1" applyBorder="1" applyAlignment="1" applyProtection="1">
      <alignment horizontal="right"/>
    </xf>
    <xf numFmtId="164" fontId="8" fillId="4" borderId="12" xfId="0" applyNumberFormat="1" applyFont="1" applyFill="1" applyBorder="1" applyProtection="1"/>
    <xf numFmtId="165" fontId="8" fillId="4" borderId="13" xfId="0" applyNumberFormat="1" applyFont="1" applyFill="1" applyBorder="1" applyProtection="1"/>
    <xf numFmtId="164" fontId="8" fillId="5" borderId="15" xfId="0" applyNumberFormat="1" applyFont="1" applyFill="1" applyBorder="1" applyProtection="1"/>
    <xf numFmtId="165" fontId="8" fillId="5" borderId="13" xfId="0" applyNumberFormat="1" applyFont="1" applyFill="1" applyBorder="1" applyProtection="1"/>
    <xf numFmtId="164" fontId="8" fillId="5" borderId="13" xfId="0" applyNumberFormat="1" applyFont="1" applyFill="1" applyBorder="1" applyProtection="1"/>
    <xf numFmtId="164" fontId="8" fillId="4" borderId="13" xfId="0" applyNumberFormat="1" applyFont="1" applyFill="1" applyBorder="1" applyProtection="1"/>
    <xf numFmtId="166" fontId="5" fillId="0" borderId="0" xfId="0" applyNumberFormat="1" applyFont="1" applyProtection="1"/>
    <xf numFmtId="167" fontId="5" fillId="0" borderId="0" xfId="0" applyNumberFormat="1" applyFont="1" applyProtection="1"/>
    <xf numFmtId="10" fontId="5" fillId="0" borderId="0" xfId="1" applyNumberFormat="1" applyFont="1" applyProtection="1"/>
    <xf numFmtId="164" fontId="5" fillId="4" borderId="5" xfId="0" applyNumberFormat="1" applyFont="1" applyFill="1" applyBorder="1" applyProtection="1">
      <protection locked="0"/>
    </xf>
    <xf numFmtId="164" fontId="5" fillId="4" borderId="3" xfId="0" applyNumberFormat="1" applyFont="1" applyFill="1" applyBorder="1" applyProtection="1">
      <protection locked="0"/>
    </xf>
    <xf numFmtId="164" fontId="5" fillId="5" borderId="5" xfId="0" applyNumberFormat="1" applyFont="1" applyFill="1" applyBorder="1" applyProtection="1">
      <protection locked="0"/>
    </xf>
    <xf numFmtId="165" fontId="5" fillId="5" borderId="3" xfId="0" applyNumberFormat="1" applyFont="1" applyFill="1" applyBorder="1" applyProtection="1"/>
    <xf numFmtId="164" fontId="5" fillId="5" borderId="3" xfId="0" applyNumberFormat="1" applyFont="1" applyFill="1" applyBorder="1" applyProtection="1">
      <protection locked="0"/>
    </xf>
    <xf numFmtId="165" fontId="5" fillId="5" borderId="4" xfId="0" applyNumberFormat="1" applyFont="1" applyFill="1" applyBorder="1" applyProtection="1"/>
    <xf numFmtId="165" fontId="5" fillId="4" borderId="4" xfId="0" applyNumberFormat="1" applyFont="1" applyFill="1" applyBorder="1" applyProtection="1"/>
    <xf numFmtId="164" fontId="5" fillId="4" borderId="10" xfId="0" applyNumberFormat="1" applyFont="1" applyFill="1" applyBorder="1" applyProtection="1">
      <protection locked="0"/>
    </xf>
    <xf numFmtId="164" fontId="5" fillId="4" borderId="8" xfId="0" applyNumberFormat="1" applyFont="1" applyFill="1" applyBorder="1" applyProtection="1">
      <protection locked="0"/>
    </xf>
    <xf numFmtId="165" fontId="5" fillId="5" borderId="9" xfId="0" applyNumberFormat="1" applyFont="1" applyFill="1" applyBorder="1" applyProtection="1"/>
    <xf numFmtId="165" fontId="5" fillId="4" borderId="9" xfId="0" applyNumberFormat="1" applyFont="1" applyFill="1" applyBorder="1" applyProtection="1"/>
    <xf numFmtId="164" fontId="8" fillId="4" borderId="15" xfId="0" applyNumberFormat="1" applyFont="1" applyFill="1" applyBorder="1" applyProtection="1"/>
    <xf numFmtId="164" fontId="8" fillId="5" borderId="13" xfId="0" applyNumberFormat="1" applyFont="1" applyFill="1" applyBorder="1" applyProtection="1">
      <protection locked="0"/>
    </xf>
    <xf numFmtId="165" fontId="8" fillId="5" borderId="14" xfId="0" applyNumberFormat="1" applyFont="1" applyFill="1" applyBorder="1" applyProtection="1"/>
    <xf numFmtId="165" fontId="5" fillId="4" borderId="13" xfId="0" applyNumberFormat="1" applyFont="1" applyFill="1" applyBorder="1" applyProtection="1"/>
    <xf numFmtId="165" fontId="8" fillId="4" borderId="14" xfId="0" applyNumberFormat="1" applyFont="1" applyFill="1" applyBorder="1" applyProtection="1"/>
    <xf numFmtId="0" fontId="7" fillId="0" borderId="1" xfId="0" applyFont="1" applyBorder="1" applyAlignment="1" applyProtection="1">
      <alignment horizontal="center"/>
    </xf>
    <xf numFmtId="164" fontId="5" fillId="4" borderId="5" xfId="0" applyNumberFormat="1" applyFont="1" applyFill="1" applyBorder="1" applyProtection="1"/>
    <xf numFmtId="164" fontId="5" fillId="4" borderId="3" xfId="0" applyNumberFormat="1" applyFont="1" applyFill="1" applyBorder="1" applyProtection="1"/>
    <xf numFmtId="164" fontId="5" fillId="5" borderId="5" xfId="0" applyNumberFormat="1" applyFont="1" applyFill="1" applyBorder="1" applyProtection="1"/>
    <xf numFmtId="164" fontId="5" fillId="5" borderId="3" xfId="0" applyNumberFormat="1" applyFont="1" applyFill="1" applyBorder="1" applyProtection="1"/>
    <xf numFmtId="164" fontId="8" fillId="4" borderId="5" xfId="0" applyNumberFormat="1" applyFont="1" applyFill="1" applyBorder="1" applyProtection="1"/>
    <xf numFmtId="164" fontId="5" fillId="4" borderId="10" xfId="0" applyNumberFormat="1" applyFont="1" applyFill="1" applyBorder="1" applyProtection="1"/>
    <xf numFmtId="164" fontId="5" fillId="4" borderId="8" xfId="0" applyNumberFormat="1" applyFont="1" applyFill="1" applyBorder="1" applyProtection="1"/>
    <xf numFmtId="164" fontId="5" fillId="5" borderId="10" xfId="0" applyNumberFormat="1" applyFont="1" applyFill="1" applyBorder="1" applyProtection="1"/>
    <xf numFmtId="164" fontId="5" fillId="5" borderId="8" xfId="0" applyNumberFormat="1" applyFont="1" applyFill="1" applyBorder="1" applyProtection="1"/>
    <xf numFmtId="164" fontId="8" fillId="4" borderId="10" xfId="0" applyNumberFormat="1" applyFont="1" applyFill="1" applyBorder="1" applyProtection="1"/>
    <xf numFmtId="0" fontId="0" fillId="0" borderId="0" xfId="0" applyFill="1" applyProtection="1"/>
    <xf numFmtId="164" fontId="8" fillId="4" borderId="15" xfId="0" applyNumberFormat="1" applyFont="1" applyFill="1" applyBorder="1" applyProtection="1">
      <protection locked="0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הנחיות"/>
      <sheetName val="נוסטרו חיים"/>
      <sheetName val="כללי והון"/>
      <sheetName val="נוסטרו סיכום"/>
    </sheetNames>
    <sheetDataSet>
      <sheetData sheetId="0">
        <row r="20">
          <cell r="B20">
            <v>2022</v>
          </cell>
        </row>
        <row r="21">
          <cell r="B21" t="str">
            <v>ביטוח ישיר נוסטרו</v>
          </cell>
        </row>
      </sheetData>
      <sheetData sheetId="1"/>
      <sheetData sheetId="2"/>
      <sheetData sheetId="3"/>
    </sheetDataSet>
  </externalBook>
</externalLink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61"/>
  <sheetViews>
    <sheetView showGridLines="0" rightToLeft="1" tabSelected="1" workbookViewId="0">
      <selection activeCell="I19" sqref="I19"/>
    </sheetView>
  </sheetViews>
  <sheetFormatPr defaultColWidth="9" defaultRowHeight="0" zeroHeight="1" x14ac:dyDescent="0.2"/>
  <cols>
    <col min="1" max="1" width="2.75" style="79" customWidth="1"/>
    <col min="2" max="2" width="20.25" style="7" customWidth="1"/>
    <col min="3" max="26" width="9.75" style="7" customWidth="1"/>
    <col min="27" max="27" width="1.5" style="7" customWidth="1"/>
    <col min="28" max="28" width="9" style="7" customWidth="1"/>
    <col min="29" max="29" width="19.75" style="7" customWidth="1"/>
    <col min="30" max="30" width="7" style="7" customWidth="1"/>
    <col min="31" max="31" width="29.75" style="7" customWidth="1"/>
    <col min="32" max="32" width="8" style="7" customWidth="1"/>
    <col min="33" max="33" width="23.75" style="7" customWidth="1"/>
    <col min="34" max="34" width="13.75" style="7" customWidth="1"/>
    <col min="35" max="35" width="13.125" style="7" customWidth="1"/>
    <col min="36" max="36" width="3.75" style="7" customWidth="1"/>
    <col min="37" max="37" width="9.75" style="7" customWidth="1"/>
    <col min="38" max="16383" width="9" style="7"/>
    <col min="16384" max="16384" width="12.75" style="7" customWidth="1"/>
  </cols>
  <sheetData>
    <row r="1" spans="1:27" ht="20.25" x14ac:dyDescent="0.3">
      <c r="A1" s="1"/>
      <c r="B1" s="2" t="s">
        <v>0</v>
      </c>
      <c r="C1" s="3"/>
      <c r="D1" s="4"/>
      <c r="E1" s="4"/>
      <c r="F1" s="4"/>
      <c r="G1" s="5"/>
      <c r="H1" s="5"/>
      <c r="I1" s="5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</row>
    <row r="2" spans="1:27" ht="20.25" x14ac:dyDescent="0.3">
      <c r="A2" s="1"/>
      <c r="B2" s="2" t="str">
        <f>[1]הנחיות!B21</f>
        <v>ביטוח ישיר נוסטרו</v>
      </c>
      <c r="C2" s="4"/>
      <c r="D2" s="4"/>
      <c r="E2" s="4"/>
      <c r="F2" s="4"/>
      <c r="G2" s="5"/>
      <c r="H2" s="5"/>
      <c r="I2" s="5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</row>
    <row r="3" spans="1:27" ht="20.25" x14ac:dyDescent="0.3">
      <c r="A3" s="1"/>
      <c r="B3" s="2" t="s">
        <v>1</v>
      </c>
      <c r="C3" s="8" t="s">
        <v>2</v>
      </c>
      <c r="D3" s="4"/>
      <c r="E3" s="4"/>
      <c r="F3" s="4"/>
      <c r="G3" s="5"/>
      <c r="H3" s="5"/>
      <c r="I3" s="5"/>
      <c r="J3" s="6"/>
      <c r="K3" s="6"/>
      <c r="M3" s="6"/>
      <c r="N3" s="6"/>
      <c r="O3" s="6"/>
      <c r="P3" s="6"/>
      <c r="Q3" s="6"/>
      <c r="R3" s="6"/>
      <c r="S3" s="9"/>
      <c r="T3" s="6"/>
      <c r="U3" s="6"/>
      <c r="V3" s="6"/>
      <c r="W3" s="6"/>
      <c r="X3" s="6"/>
      <c r="Y3" s="6"/>
      <c r="Z3" s="6"/>
      <c r="AA3" s="6"/>
    </row>
    <row r="4" spans="1:27" ht="14.25" x14ac:dyDescent="0.2">
      <c r="A4" s="10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</row>
    <row r="5" spans="1:27" ht="15.75" x14ac:dyDescent="0.25">
      <c r="A5" s="10"/>
      <c r="B5" s="11" t="s">
        <v>3</v>
      </c>
      <c r="C5" s="12" t="s">
        <v>4</v>
      </c>
      <c r="D5" s="13"/>
      <c r="E5" s="13"/>
      <c r="F5" s="13"/>
      <c r="G5" s="13"/>
      <c r="H5" s="14"/>
      <c r="I5" s="15" t="s">
        <v>5</v>
      </c>
      <c r="J5" s="13"/>
      <c r="K5" s="13"/>
      <c r="L5" s="13"/>
      <c r="M5" s="13"/>
      <c r="N5" s="14"/>
      <c r="O5" s="15" t="s">
        <v>6</v>
      </c>
      <c r="P5" s="13"/>
      <c r="Q5" s="13"/>
      <c r="R5" s="13"/>
      <c r="S5" s="13"/>
      <c r="T5" s="14"/>
      <c r="U5" s="15" t="s">
        <v>7</v>
      </c>
      <c r="V5" s="13"/>
      <c r="W5" s="13"/>
      <c r="X5" s="13"/>
      <c r="Y5" s="13"/>
      <c r="Z5" s="14"/>
      <c r="AA5" s="6"/>
    </row>
    <row r="6" spans="1:27" s="23" customFormat="1" ht="30" customHeight="1" x14ac:dyDescent="0.2">
      <c r="A6" s="16"/>
      <c r="B6" s="17" t="str">
        <f>CONCATENATE("20",RIGHT([1]הנחיות!B20,2))</f>
        <v>2022</v>
      </c>
      <c r="C6" s="18" t="s">
        <v>8</v>
      </c>
      <c r="D6" s="19"/>
      <c r="E6" s="19" t="s">
        <v>9</v>
      </c>
      <c r="F6" s="19"/>
      <c r="G6" s="19" t="s">
        <v>10</v>
      </c>
      <c r="H6" s="20"/>
      <c r="I6" s="21" t="s">
        <v>8</v>
      </c>
      <c r="J6" s="19"/>
      <c r="K6" s="19" t="s">
        <v>9</v>
      </c>
      <c r="L6" s="19"/>
      <c r="M6" s="19" t="s">
        <v>10</v>
      </c>
      <c r="N6" s="20"/>
      <c r="O6" s="21" t="s">
        <v>8</v>
      </c>
      <c r="P6" s="19"/>
      <c r="Q6" s="19" t="s">
        <v>9</v>
      </c>
      <c r="R6" s="19"/>
      <c r="S6" s="19" t="s">
        <v>10</v>
      </c>
      <c r="T6" s="20"/>
      <c r="U6" s="21" t="s">
        <v>8</v>
      </c>
      <c r="V6" s="19"/>
      <c r="W6" s="19" t="s">
        <v>9</v>
      </c>
      <c r="X6" s="19"/>
      <c r="Y6" s="19" t="s">
        <v>10</v>
      </c>
      <c r="Z6" s="20"/>
      <c r="AA6" s="22"/>
    </row>
    <row r="7" spans="1:27" s="23" customFormat="1" ht="14.25" x14ac:dyDescent="0.2">
      <c r="A7" s="16"/>
      <c r="B7" s="24"/>
      <c r="C7" s="25" t="s">
        <v>11</v>
      </c>
      <c r="D7" s="26" t="s">
        <v>12</v>
      </c>
      <c r="E7" s="26" t="s">
        <v>11</v>
      </c>
      <c r="F7" s="26" t="s">
        <v>12</v>
      </c>
      <c r="G7" s="26" t="s">
        <v>11</v>
      </c>
      <c r="H7" s="27" t="s">
        <v>12</v>
      </c>
      <c r="I7" s="28" t="s">
        <v>11</v>
      </c>
      <c r="J7" s="26" t="s">
        <v>12</v>
      </c>
      <c r="K7" s="26" t="s">
        <v>11</v>
      </c>
      <c r="L7" s="26" t="s">
        <v>12</v>
      </c>
      <c r="M7" s="26" t="s">
        <v>11</v>
      </c>
      <c r="N7" s="27" t="s">
        <v>12</v>
      </c>
      <c r="O7" s="28" t="s">
        <v>11</v>
      </c>
      <c r="P7" s="26" t="s">
        <v>12</v>
      </c>
      <c r="Q7" s="26" t="s">
        <v>11</v>
      </c>
      <c r="R7" s="26" t="s">
        <v>12</v>
      </c>
      <c r="S7" s="26" t="s">
        <v>11</v>
      </c>
      <c r="T7" s="27" t="s">
        <v>12</v>
      </c>
      <c r="U7" s="28" t="s">
        <v>11</v>
      </c>
      <c r="V7" s="26" t="s">
        <v>12</v>
      </c>
      <c r="W7" s="26" t="s">
        <v>11</v>
      </c>
      <c r="X7" s="26" t="s">
        <v>12</v>
      </c>
      <c r="Y7" s="26" t="s">
        <v>11</v>
      </c>
      <c r="Z7" s="27" t="s">
        <v>12</v>
      </c>
      <c r="AA7" s="22"/>
    </row>
    <row r="8" spans="1:27" ht="14.25" x14ac:dyDescent="0.2">
      <c r="A8" s="29"/>
      <c r="B8" s="30" t="s">
        <v>13</v>
      </c>
      <c r="C8" s="31">
        <v>18</v>
      </c>
      <c r="D8" s="32">
        <f>IFERROR(C8/C$23,"")</f>
        <v>1.9736842105263157E-2</v>
      </c>
      <c r="E8" s="31">
        <v>18</v>
      </c>
      <c r="F8" s="32">
        <f>IFERROR(E8/E$23,"")</f>
        <v>8.4507042253521125E-2</v>
      </c>
      <c r="G8" s="31">
        <v>146573</v>
      </c>
      <c r="H8" s="32">
        <f>IFERROR(G8/G$23,"")</f>
        <v>0.48672225487559068</v>
      </c>
      <c r="I8" s="33">
        <v>53</v>
      </c>
      <c r="J8" s="34">
        <f>IFERROR(I8/I$23,"")</f>
        <v>6.751592356687898E-2</v>
      </c>
      <c r="K8" s="35">
        <v>53</v>
      </c>
      <c r="L8" s="34">
        <f>IFERROR(K8/K$23,"")</f>
        <v>-0.18213058419243985</v>
      </c>
      <c r="M8" s="35">
        <v>151943</v>
      </c>
      <c r="N8" s="34">
        <f>IFERROR(M8/M$23,"")</f>
        <v>0.49580528426500292</v>
      </c>
      <c r="O8" s="36">
        <v>59</v>
      </c>
      <c r="P8" s="32">
        <f>IFERROR(O8/O$23,"")</f>
        <v>0.1257995735607676</v>
      </c>
      <c r="Q8" s="36">
        <v>59</v>
      </c>
      <c r="R8" s="32">
        <f>IFERROR(Q8/Q$23,"")</f>
        <v>-5.5191768007483627E-2</v>
      </c>
      <c r="S8" s="36">
        <v>136693</v>
      </c>
      <c r="T8" s="32">
        <f>IFERROR(S8/S$23,"")</f>
        <v>0.45807725045743047</v>
      </c>
      <c r="U8" s="33">
        <v>634</v>
      </c>
      <c r="V8" s="34">
        <f>IFERROR(U8/U$23,"")</f>
        <v>0.43694004135079256</v>
      </c>
      <c r="W8" s="35">
        <v>634</v>
      </c>
      <c r="X8" s="34">
        <f>IFERROR(W8/W$23,"")</f>
        <v>1.2756539235412474</v>
      </c>
      <c r="Y8" s="35">
        <v>121164</v>
      </c>
      <c r="Z8" s="34">
        <f>IFERROR(Y8/Y$23,"")</f>
        <v>0.32958226908105726</v>
      </c>
      <c r="AA8" s="6"/>
    </row>
    <row r="9" spans="1:27" ht="14.25" x14ac:dyDescent="0.2">
      <c r="A9" s="29"/>
      <c r="B9" s="37" t="s">
        <v>14</v>
      </c>
      <c r="C9" s="36">
        <v>505</v>
      </c>
      <c r="D9" s="38">
        <f t="shared" ref="D9:F23" si="0">IFERROR(C9/C$23,"")</f>
        <v>0.55372807017543857</v>
      </c>
      <c r="E9" s="36">
        <v>-194</v>
      </c>
      <c r="F9" s="38">
        <f t="shared" si="0"/>
        <v>-0.91079812206572774</v>
      </c>
      <c r="G9" s="36">
        <v>88553</v>
      </c>
      <c r="H9" s="38">
        <f t="shared" ref="H9:H23" si="1">IFERROR(G9/G$23,"")</f>
        <v>0.294056312117499</v>
      </c>
      <c r="I9" s="33">
        <v>1018</v>
      </c>
      <c r="J9" s="34">
        <f t="shared" ref="J9:J23" si="2">IFERROR(I9/I$23,"")</f>
        <v>1.2968152866242038</v>
      </c>
      <c r="K9" s="35">
        <v>-58</v>
      </c>
      <c r="L9" s="34">
        <f t="shared" ref="L9:L23" si="3">IFERROR(K9/K$23,"")</f>
        <v>0.19931271477663232</v>
      </c>
      <c r="M9" s="35">
        <v>118503</v>
      </c>
      <c r="N9" s="34">
        <f t="shared" ref="N9:N23" si="4">IFERROR(M9/M$23,"")</f>
        <v>0.38668720244602017</v>
      </c>
      <c r="O9" s="36">
        <v>491</v>
      </c>
      <c r="P9" s="38">
        <f t="shared" ref="P9:P23" si="5">IFERROR(O9/O$23,"")</f>
        <v>1.0469083155650321</v>
      </c>
      <c r="Q9" s="36">
        <v>-1047</v>
      </c>
      <c r="R9" s="38">
        <f t="shared" ref="R9:R23" si="6">IFERROR(Q9/Q$23,"")</f>
        <v>0.97942001870907391</v>
      </c>
      <c r="S9" s="36">
        <v>125661</v>
      </c>
      <c r="T9" s="38">
        <f t="shared" ref="T9:T23" si="7">IFERROR(S9/S$23,"")</f>
        <v>0.42110748443395912</v>
      </c>
      <c r="U9" s="33">
        <v>1154</v>
      </c>
      <c r="V9" s="34">
        <f t="shared" ref="V9:V23" si="8">IFERROR(U9/U$23,"")</f>
        <v>0.79531357684355619</v>
      </c>
      <c r="W9" s="35">
        <v>200</v>
      </c>
      <c r="X9" s="34">
        <f t="shared" ref="X9:X23" si="9">IFERROR(W9/W$23,"")</f>
        <v>0.4024144869215292</v>
      </c>
      <c r="Y9" s="35">
        <v>246465</v>
      </c>
      <c r="Z9" s="34">
        <f t="shared" ref="Z9:Z23" si="10">IFERROR(Y9/Y$23,"")</f>
        <v>0.67041773091894274</v>
      </c>
      <c r="AA9" s="6"/>
    </row>
    <row r="10" spans="1:27" ht="14.25" x14ac:dyDescent="0.2">
      <c r="A10" s="29"/>
      <c r="B10" s="37" t="s">
        <v>15</v>
      </c>
      <c r="C10" s="36">
        <v>0</v>
      </c>
      <c r="D10" s="38">
        <f t="shared" si="0"/>
        <v>0</v>
      </c>
      <c r="E10" s="36">
        <v>0</v>
      </c>
      <c r="F10" s="38">
        <f t="shared" si="0"/>
        <v>0</v>
      </c>
      <c r="G10" s="36">
        <v>0</v>
      </c>
      <c r="H10" s="38">
        <f t="shared" si="1"/>
        <v>0</v>
      </c>
      <c r="I10" s="33">
        <v>0</v>
      </c>
      <c r="J10" s="34">
        <f t="shared" si="2"/>
        <v>0</v>
      </c>
      <c r="K10" s="35">
        <v>0</v>
      </c>
      <c r="L10" s="34">
        <f t="shared" si="3"/>
        <v>0</v>
      </c>
      <c r="M10" s="35">
        <v>0</v>
      </c>
      <c r="N10" s="34">
        <f t="shared" si="4"/>
        <v>0</v>
      </c>
      <c r="O10" s="36">
        <v>0</v>
      </c>
      <c r="P10" s="38">
        <f t="shared" si="5"/>
        <v>0</v>
      </c>
      <c r="Q10" s="36">
        <v>0</v>
      </c>
      <c r="R10" s="38">
        <f t="shared" si="6"/>
        <v>0</v>
      </c>
      <c r="S10" s="36">
        <v>0</v>
      </c>
      <c r="T10" s="38">
        <f t="shared" si="7"/>
        <v>0</v>
      </c>
      <c r="U10" s="33">
        <v>0</v>
      </c>
      <c r="V10" s="34">
        <f t="shared" si="8"/>
        <v>0</v>
      </c>
      <c r="W10" s="35">
        <v>0</v>
      </c>
      <c r="X10" s="34">
        <f t="shared" si="9"/>
        <v>0</v>
      </c>
      <c r="Y10" s="35">
        <v>0</v>
      </c>
      <c r="Z10" s="34">
        <f t="shared" si="10"/>
        <v>0</v>
      </c>
      <c r="AA10" s="6"/>
    </row>
    <row r="11" spans="1:27" ht="14.25" x14ac:dyDescent="0.2">
      <c r="A11" s="29"/>
      <c r="B11" s="37" t="s">
        <v>16</v>
      </c>
      <c r="C11" s="36">
        <v>0</v>
      </c>
      <c r="D11" s="38">
        <f t="shared" si="0"/>
        <v>0</v>
      </c>
      <c r="E11" s="36">
        <v>0</v>
      </c>
      <c r="F11" s="38">
        <f t="shared" si="0"/>
        <v>0</v>
      </c>
      <c r="G11" s="36">
        <v>0</v>
      </c>
      <c r="H11" s="38">
        <f t="shared" si="1"/>
        <v>0</v>
      </c>
      <c r="I11" s="33">
        <v>0</v>
      </c>
      <c r="J11" s="34">
        <f t="shared" si="2"/>
        <v>0</v>
      </c>
      <c r="K11" s="35">
        <v>0</v>
      </c>
      <c r="L11" s="34">
        <f t="shared" si="3"/>
        <v>0</v>
      </c>
      <c r="M11" s="35">
        <v>0</v>
      </c>
      <c r="N11" s="34">
        <f t="shared" si="4"/>
        <v>0</v>
      </c>
      <c r="O11" s="36">
        <v>0</v>
      </c>
      <c r="P11" s="38">
        <f t="shared" si="5"/>
        <v>0</v>
      </c>
      <c r="Q11" s="36">
        <v>0</v>
      </c>
      <c r="R11" s="38">
        <f t="shared" si="6"/>
        <v>0</v>
      </c>
      <c r="S11" s="36">
        <v>0</v>
      </c>
      <c r="T11" s="38">
        <f t="shared" si="7"/>
        <v>0</v>
      </c>
      <c r="U11" s="33">
        <v>0</v>
      </c>
      <c r="V11" s="34">
        <f t="shared" si="8"/>
        <v>0</v>
      </c>
      <c r="W11" s="35">
        <v>0</v>
      </c>
      <c r="X11" s="34">
        <f t="shared" si="9"/>
        <v>0</v>
      </c>
      <c r="Y11" s="35">
        <v>0</v>
      </c>
      <c r="Z11" s="34">
        <f t="shared" si="10"/>
        <v>0</v>
      </c>
      <c r="AA11" s="6"/>
    </row>
    <row r="12" spans="1:27" ht="14.25" x14ac:dyDescent="0.2">
      <c r="A12" s="39"/>
      <c r="B12" s="37" t="s">
        <v>17</v>
      </c>
      <c r="C12" s="36">
        <v>0</v>
      </c>
      <c r="D12" s="38">
        <f t="shared" si="0"/>
        <v>0</v>
      </c>
      <c r="E12" s="36">
        <v>0</v>
      </c>
      <c r="F12" s="38">
        <f t="shared" si="0"/>
        <v>0</v>
      </c>
      <c r="G12" s="36">
        <v>0</v>
      </c>
      <c r="H12" s="38">
        <f t="shared" si="1"/>
        <v>0</v>
      </c>
      <c r="I12" s="33">
        <v>0</v>
      </c>
      <c r="J12" s="34">
        <f t="shared" si="2"/>
        <v>0</v>
      </c>
      <c r="K12" s="35">
        <v>0</v>
      </c>
      <c r="L12" s="34">
        <f t="shared" si="3"/>
        <v>0</v>
      </c>
      <c r="M12" s="35">
        <v>0</v>
      </c>
      <c r="N12" s="34">
        <f t="shared" si="4"/>
        <v>0</v>
      </c>
      <c r="O12" s="36">
        <v>0</v>
      </c>
      <c r="P12" s="38">
        <f t="shared" si="5"/>
        <v>0</v>
      </c>
      <c r="Q12" s="36">
        <v>0</v>
      </c>
      <c r="R12" s="38">
        <f t="shared" si="6"/>
        <v>0</v>
      </c>
      <c r="S12" s="36">
        <v>0</v>
      </c>
      <c r="T12" s="38">
        <f t="shared" si="7"/>
        <v>0</v>
      </c>
      <c r="U12" s="33">
        <v>0</v>
      </c>
      <c r="V12" s="34">
        <f t="shared" si="8"/>
        <v>0</v>
      </c>
      <c r="W12" s="35">
        <v>0</v>
      </c>
      <c r="X12" s="34">
        <f t="shared" si="9"/>
        <v>0</v>
      </c>
      <c r="Y12" s="35">
        <v>0</v>
      </c>
      <c r="Z12" s="34">
        <f t="shared" si="10"/>
        <v>0</v>
      </c>
      <c r="AA12" s="6"/>
    </row>
    <row r="13" spans="1:27" ht="14.25" x14ac:dyDescent="0.2">
      <c r="A13" s="40"/>
      <c r="B13" s="37" t="s">
        <v>18</v>
      </c>
      <c r="C13" s="36">
        <v>0</v>
      </c>
      <c r="D13" s="38">
        <f t="shared" si="0"/>
        <v>0</v>
      </c>
      <c r="E13" s="36">
        <v>0</v>
      </c>
      <c r="F13" s="38">
        <f t="shared" si="0"/>
        <v>0</v>
      </c>
      <c r="G13" s="36">
        <v>0</v>
      </c>
      <c r="H13" s="38">
        <f t="shared" si="1"/>
        <v>0</v>
      </c>
      <c r="I13" s="33">
        <v>0</v>
      </c>
      <c r="J13" s="34">
        <f t="shared" si="2"/>
        <v>0</v>
      </c>
      <c r="K13" s="35">
        <v>0</v>
      </c>
      <c r="L13" s="34">
        <f t="shared" si="3"/>
        <v>0</v>
      </c>
      <c r="M13" s="35">
        <v>0</v>
      </c>
      <c r="N13" s="34">
        <f t="shared" si="4"/>
        <v>0</v>
      </c>
      <c r="O13" s="36">
        <v>0</v>
      </c>
      <c r="P13" s="38">
        <f t="shared" si="5"/>
        <v>0</v>
      </c>
      <c r="Q13" s="36">
        <v>0</v>
      </c>
      <c r="R13" s="38">
        <f t="shared" si="6"/>
        <v>0</v>
      </c>
      <c r="S13" s="36">
        <v>0</v>
      </c>
      <c r="T13" s="38">
        <f t="shared" si="7"/>
        <v>0</v>
      </c>
      <c r="U13" s="33">
        <v>0</v>
      </c>
      <c r="V13" s="34">
        <f t="shared" si="8"/>
        <v>0</v>
      </c>
      <c r="W13" s="35">
        <v>0</v>
      </c>
      <c r="X13" s="34">
        <f t="shared" si="9"/>
        <v>0</v>
      </c>
      <c r="Y13" s="35">
        <v>0</v>
      </c>
      <c r="Z13" s="34">
        <f t="shared" si="10"/>
        <v>0</v>
      </c>
      <c r="AA13" s="6"/>
    </row>
    <row r="14" spans="1:27" ht="14.25" x14ac:dyDescent="0.2">
      <c r="A14" s="29"/>
      <c r="B14" s="37" t="s">
        <v>19</v>
      </c>
      <c r="C14" s="36">
        <v>0</v>
      </c>
      <c r="D14" s="38">
        <f t="shared" si="0"/>
        <v>0</v>
      </c>
      <c r="E14" s="36">
        <v>0</v>
      </c>
      <c r="F14" s="38">
        <f t="shared" si="0"/>
        <v>0</v>
      </c>
      <c r="G14" s="36">
        <v>0</v>
      </c>
      <c r="H14" s="38">
        <f t="shared" si="1"/>
        <v>0</v>
      </c>
      <c r="I14" s="33">
        <v>0</v>
      </c>
      <c r="J14" s="34">
        <f t="shared" si="2"/>
        <v>0</v>
      </c>
      <c r="K14" s="35">
        <v>0</v>
      </c>
      <c r="L14" s="34">
        <f t="shared" si="3"/>
        <v>0</v>
      </c>
      <c r="M14" s="35">
        <v>0</v>
      </c>
      <c r="N14" s="34">
        <f t="shared" si="4"/>
        <v>0</v>
      </c>
      <c r="O14" s="36">
        <v>0</v>
      </c>
      <c r="P14" s="38">
        <f t="shared" si="5"/>
        <v>0</v>
      </c>
      <c r="Q14" s="36">
        <v>0</v>
      </c>
      <c r="R14" s="38">
        <f t="shared" si="6"/>
        <v>0</v>
      </c>
      <c r="S14" s="36">
        <v>0</v>
      </c>
      <c r="T14" s="38">
        <f t="shared" si="7"/>
        <v>0</v>
      </c>
      <c r="U14" s="33">
        <v>0</v>
      </c>
      <c r="V14" s="34">
        <f t="shared" si="8"/>
        <v>0</v>
      </c>
      <c r="W14" s="35">
        <v>0</v>
      </c>
      <c r="X14" s="34">
        <f t="shared" si="9"/>
        <v>0</v>
      </c>
      <c r="Y14" s="35">
        <v>0</v>
      </c>
      <c r="Z14" s="34">
        <f t="shared" si="10"/>
        <v>0</v>
      </c>
      <c r="AA14" s="6"/>
    </row>
    <row r="15" spans="1:27" ht="14.25" x14ac:dyDescent="0.2">
      <c r="A15" s="40"/>
      <c r="B15" s="37" t="s">
        <v>20</v>
      </c>
      <c r="C15" s="36">
        <v>0</v>
      </c>
      <c r="D15" s="38">
        <f t="shared" si="0"/>
        <v>0</v>
      </c>
      <c r="E15" s="36">
        <v>0</v>
      </c>
      <c r="F15" s="38">
        <f t="shared" si="0"/>
        <v>0</v>
      </c>
      <c r="G15" s="36">
        <v>0</v>
      </c>
      <c r="H15" s="38">
        <f t="shared" si="1"/>
        <v>0</v>
      </c>
      <c r="I15" s="33">
        <v>0</v>
      </c>
      <c r="J15" s="34">
        <f t="shared" si="2"/>
        <v>0</v>
      </c>
      <c r="K15" s="35">
        <v>0</v>
      </c>
      <c r="L15" s="34">
        <f t="shared" si="3"/>
        <v>0</v>
      </c>
      <c r="M15" s="35">
        <v>0</v>
      </c>
      <c r="N15" s="34">
        <f t="shared" si="4"/>
        <v>0</v>
      </c>
      <c r="O15" s="36">
        <v>0</v>
      </c>
      <c r="P15" s="38">
        <f t="shared" si="5"/>
        <v>0</v>
      </c>
      <c r="Q15" s="36">
        <v>0</v>
      </c>
      <c r="R15" s="38">
        <f t="shared" si="6"/>
        <v>0</v>
      </c>
      <c r="S15" s="36">
        <v>0</v>
      </c>
      <c r="T15" s="38">
        <f t="shared" si="7"/>
        <v>0</v>
      </c>
      <c r="U15" s="33">
        <v>0</v>
      </c>
      <c r="V15" s="34">
        <f t="shared" si="8"/>
        <v>0</v>
      </c>
      <c r="W15" s="35">
        <v>0</v>
      </c>
      <c r="X15" s="34">
        <f t="shared" si="9"/>
        <v>0</v>
      </c>
      <c r="Y15" s="35">
        <v>0</v>
      </c>
      <c r="Z15" s="34">
        <f t="shared" si="10"/>
        <v>0</v>
      </c>
      <c r="AA15" s="6"/>
    </row>
    <row r="16" spans="1:27" ht="14.25" x14ac:dyDescent="0.2">
      <c r="A16" s="29"/>
      <c r="B16" s="37" t="s">
        <v>21</v>
      </c>
      <c r="C16" s="36">
        <v>0</v>
      </c>
      <c r="D16" s="38">
        <f t="shared" si="0"/>
        <v>0</v>
      </c>
      <c r="E16" s="36">
        <v>0</v>
      </c>
      <c r="F16" s="38">
        <f t="shared" si="0"/>
        <v>0</v>
      </c>
      <c r="G16" s="36">
        <v>0</v>
      </c>
      <c r="H16" s="38">
        <f t="shared" si="1"/>
        <v>0</v>
      </c>
      <c r="I16" s="33">
        <v>0</v>
      </c>
      <c r="J16" s="34">
        <f t="shared" si="2"/>
        <v>0</v>
      </c>
      <c r="K16" s="35">
        <v>0</v>
      </c>
      <c r="L16" s="34">
        <f t="shared" si="3"/>
        <v>0</v>
      </c>
      <c r="M16" s="35">
        <v>0</v>
      </c>
      <c r="N16" s="34">
        <f t="shared" si="4"/>
        <v>0</v>
      </c>
      <c r="O16" s="36">
        <v>0</v>
      </c>
      <c r="P16" s="38">
        <f t="shared" si="5"/>
        <v>0</v>
      </c>
      <c r="Q16" s="36">
        <v>0</v>
      </c>
      <c r="R16" s="38">
        <f t="shared" si="6"/>
        <v>0</v>
      </c>
      <c r="S16" s="36">
        <v>0</v>
      </c>
      <c r="T16" s="38">
        <f t="shared" si="7"/>
        <v>0</v>
      </c>
      <c r="U16" s="33">
        <v>0</v>
      </c>
      <c r="V16" s="34">
        <f t="shared" si="8"/>
        <v>0</v>
      </c>
      <c r="W16" s="35">
        <v>0</v>
      </c>
      <c r="X16" s="34">
        <f t="shared" si="9"/>
        <v>0</v>
      </c>
      <c r="Y16" s="35">
        <v>0</v>
      </c>
      <c r="Z16" s="34">
        <f t="shared" si="10"/>
        <v>0</v>
      </c>
      <c r="AA16" s="6"/>
    </row>
    <row r="17" spans="1:27" ht="14.25" x14ac:dyDescent="0.2">
      <c r="A17" s="29"/>
      <c r="B17" s="37" t="s">
        <v>22</v>
      </c>
      <c r="C17" s="36">
        <v>596</v>
      </c>
      <c r="D17" s="38">
        <f t="shared" si="0"/>
        <v>0.65350877192982459</v>
      </c>
      <c r="E17" s="36">
        <v>596</v>
      </c>
      <c r="F17" s="38">
        <f t="shared" si="0"/>
        <v>2.7981220657276995</v>
      </c>
      <c r="G17" s="36">
        <v>66017</v>
      </c>
      <c r="H17" s="38">
        <f t="shared" si="1"/>
        <v>0.21922143300691033</v>
      </c>
      <c r="I17" s="33">
        <v>47</v>
      </c>
      <c r="J17" s="34">
        <f t="shared" si="2"/>
        <v>5.9872611464968153E-2</v>
      </c>
      <c r="K17" s="35">
        <v>47</v>
      </c>
      <c r="L17" s="34">
        <f t="shared" si="3"/>
        <v>-0.16151202749140894</v>
      </c>
      <c r="M17" s="35">
        <v>36011</v>
      </c>
      <c r="N17" s="34">
        <f t="shared" si="4"/>
        <v>0.11750751328897692</v>
      </c>
      <c r="O17" s="36">
        <v>11</v>
      </c>
      <c r="P17" s="38">
        <f t="shared" si="5"/>
        <v>2.3454157782515993E-2</v>
      </c>
      <c r="Q17" s="36">
        <v>11</v>
      </c>
      <c r="R17" s="38">
        <f t="shared" si="6"/>
        <v>-1.028999064546305E-2</v>
      </c>
      <c r="S17" s="36">
        <v>36052</v>
      </c>
      <c r="T17" s="38">
        <f t="shared" si="7"/>
        <v>0.12081526510861042</v>
      </c>
      <c r="U17" s="33">
        <v>26</v>
      </c>
      <c r="V17" s="34">
        <f t="shared" si="8"/>
        <v>1.7918676774638181E-2</v>
      </c>
      <c r="W17" s="35">
        <v>26</v>
      </c>
      <c r="X17" s="34">
        <f t="shared" si="9"/>
        <v>5.2313883299798795E-2</v>
      </c>
      <c r="Y17" s="35">
        <v>0</v>
      </c>
      <c r="Z17" s="34">
        <f t="shared" si="10"/>
        <v>0</v>
      </c>
      <c r="AA17" s="6"/>
    </row>
    <row r="18" spans="1:27" ht="14.25" x14ac:dyDescent="0.2">
      <c r="A18" s="29"/>
      <c r="B18" s="37" t="s">
        <v>23</v>
      </c>
      <c r="C18" s="36">
        <v>0</v>
      </c>
      <c r="D18" s="38">
        <f t="shared" si="0"/>
        <v>0</v>
      </c>
      <c r="E18" s="36">
        <v>0</v>
      </c>
      <c r="F18" s="38">
        <f t="shared" si="0"/>
        <v>0</v>
      </c>
      <c r="G18" s="36">
        <v>0</v>
      </c>
      <c r="H18" s="38">
        <f t="shared" si="1"/>
        <v>0</v>
      </c>
      <c r="I18" s="33">
        <v>0</v>
      </c>
      <c r="J18" s="34">
        <f t="shared" si="2"/>
        <v>0</v>
      </c>
      <c r="K18" s="35">
        <v>0</v>
      </c>
      <c r="L18" s="34">
        <f t="shared" si="3"/>
        <v>0</v>
      </c>
      <c r="M18" s="35">
        <v>0</v>
      </c>
      <c r="N18" s="34">
        <f t="shared" si="4"/>
        <v>0</v>
      </c>
      <c r="O18" s="36">
        <v>0</v>
      </c>
      <c r="P18" s="38">
        <f t="shared" si="5"/>
        <v>0</v>
      </c>
      <c r="Q18" s="36">
        <v>0</v>
      </c>
      <c r="R18" s="38">
        <f t="shared" si="6"/>
        <v>0</v>
      </c>
      <c r="S18" s="36">
        <v>0</v>
      </c>
      <c r="T18" s="38">
        <f t="shared" si="7"/>
        <v>0</v>
      </c>
      <c r="U18" s="33"/>
      <c r="V18" s="34">
        <f t="shared" si="8"/>
        <v>0</v>
      </c>
      <c r="W18" s="35"/>
      <c r="X18" s="34">
        <f t="shared" si="9"/>
        <v>0</v>
      </c>
      <c r="Y18" s="35">
        <v>0</v>
      </c>
      <c r="Z18" s="34">
        <f t="shared" si="10"/>
        <v>0</v>
      </c>
      <c r="AA18" s="6"/>
    </row>
    <row r="19" spans="1:27" ht="14.25" x14ac:dyDescent="0.2">
      <c r="A19" s="40"/>
      <c r="B19" s="37" t="s">
        <v>24</v>
      </c>
      <c r="C19" s="36">
        <v>0</v>
      </c>
      <c r="D19" s="38">
        <f t="shared" si="0"/>
        <v>0</v>
      </c>
      <c r="E19" s="36">
        <v>0</v>
      </c>
      <c r="F19" s="38">
        <f t="shared" si="0"/>
        <v>0</v>
      </c>
      <c r="G19" s="36">
        <v>0</v>
      </c>
      <c r="H19" s="38">
        <f t="shared" si="1"/>
        <v>0</v>
      </c>
      <c r="I19" s="33">
        <v>0</v>
      </c>
      <c r="J19" s="34">
        <f t="shared" si="2"/>
        <v>0</v>
      </c>
      <c r="K19" s="35">
        <v>0</v>
      </c>
      <c r="L19" s="34">
        <f t="shared" si="3"/>
        <v>0</v>
      </c>
      <c r="M19" s="35">
        <v>0</v>
      </c>
      <c r="N19" s="34">
        <f t="shared" si="4"/>
        <v>0</v>
      </c>
      <c r="O19" s="36">
        <v>0</v>
      </c>
      <c r="P19" s="38">
        <f t="shared" si="5"/>
        <v>0</v>
      </c>
      <c r="Q19" s="36">
        <v>0</v>
      </c>
      <c r="R19" s="38">
        <f t="shared" si="6"/>
        <v>0</v>
      </c>
      <c r="S19" s="36">
        <v>0</v>
      </c>
      <c r="T19" s="38">
        <f t="shared" si="7"/>
        <v>0</v>
      </c>
      <c r="U19" s="33"/>
      <c r="V19" s="34">
        <f t="shared" si="8"/>
        <v>0</v>
      </c>
      <c r="W19" s="35"/>
      <c r="X19" s="34">
        <f t="shared" si="9"/>
        <v>0</v>
      </c>
      <c r="Y19" s="35">
        <v>0</v>
      </c>
      <c r="Z19" s="34">
        <f t="shared" si="10"/>
        <v>0</v>
      </c>
      <c r="AA19" s="6"/>
    </row>
    <row r="20" spans="1:27" ht="14.25" x14ac:dyDescent="0.2">
      <c r="A20" s="29"/>
      <c r="B20" s="37" t="s">
        <v>25</v>
      </c>
      <c r="C20" s="36">
        <v>0</v>
      </c>
      <c r="D20" s="38">
        <f t="shared" si="0"/>
        <v>0</v>
      </c>
      <c r="E20" s="36">
        <v>0</v>
      </c>
      <c r="F20" s="38">
        <f t="shared" si="0"/>
        <v>0</v>
      </c>
      <c r="G20" s="36">
        <v>0</v>
      </c>
      <c r="H20" s="38">
        <f t="shared" si="1"/>
        <v>0</v>
      </c>
      <c r="I20" s="33">
        <v>0</v>
      </c>
      <c r="J20" s="34">
        <f t="shared" si="2"/>
        <v>0</v>
      </c>
      <c r="K20" s="35">
        <v>0</v>
      </c>
      <c r="L20" s="34">
        <f t="shared" si="3"/>
        <v>0</v>
      </c>
      <c r="M20" s="35">
        <v>0</v>
      </c>
      <c r="N20" s="34">
        <f t="shared" si="4"/>
        <v>0</v>
      </c>
      <c r="O20" s="36">
        <v>0</v>
      </c>
      <c r="P20" s="38">
        <f t="shared" si="5"/>
        <v>0</v>
      </c>
      <c r="Q20" s="36">
        <v>0</v>
      </c>
      <c r="R20" s="38">
        <f t="shared" si="6"/>
        <v>0</v>
      </c>
      <c r="S20" s="36">
        <v>0</v>
      </c>
      <c r="T20" s="38">
        <f t="shared" si="7"/>
        <v>0</v>
      </c>
      <c r="U20" s="33">
        <v>0</v>
      </c>
      <c r="V20" s="34">
        <f t="shared" si="8"/>
        <v>0</v>
      </c>
      <c r="W20" s="35">
        <v>0</v>
      </c>
      <c r="X20" s="34">
        <f t="shared" si="9"/>
        <v>0</v>
      </c>
      <c r="Y20" s="35">
        <v>0</v>
      </c>
      <c r="Z20" s="34">
        <f t="shared" si="10"/>
        <v>0</v>
      </c>
      <c r="AA20" s="6"/>
    </row>
    <row r="21" spans="1:27" ht="14.25" x14ac:dyDescent="0.2">
      <c r="A21" s="29"/>
      <c r="B21" s="37" t="s">
        <v>26</v>
      </c>
      <c r="C21" s="36">
        <v>0</v>
      </c>
      <c r="D21" s="38">
        <f t="shared" si="0"/>
        <v>0</v>
      </c>
      <c r="E21" s="36">
        <v>0</v>
      </c>
      <c r="F21" s="38">
        <f t="shared" si="0"/>
        <v>0</v>
      </c>
      <c r="G21" s="36">
        <v>0</v>
      </c>
      <c r="H21" s="38">
        <f t="shared" si="1"/>
        <v>0</v>
      </c>
      <c r="I21" s="33">
        <v>0</v>
      </c>
      <c r="J21" s="34">
        <f t="shared" si="2"/>
        <v>0</v>
      </c>
      <c r="K21" s="35">
        <v>0</v>
      </c>
      <c r="L21" s="34">
        <f t="shared" si="3"/>
        <v>0</v>
      </c>
      <c r="M21" s="35">
        <v>0</v>
      </c>
      <c r="N21" s="34">
        <f t="shared" si="4"/>
        <v>0</v>
      </c>
      <c r="O21" s="36">
        <v>0</v>
      </c>
      <c r="P21" s="38">
        <f t="shared" si="5"/>
        <v>0</v>
      </c>
      <c r="Q21" s="36">
        <v>0</v>
      </c>
      <c r="R21" s="38">
        <f t="shared" si="6"/>
        <v>0</v>
      </c>
      <c r="S21" s="36">
        <v>0</v>
      </c>
      <c r="T21" s="38">
        <f t="shared" si="7"/>
        <v>0</v>
      </c>
      <c r="U21" s="33">
        <v>0</v>
      </c>
      <c r="V21" s="34">
        <f t="shared" si="8"/>
        <v>0</v>
      </c>
      <c r="W21" s="35">
        <v>0</v>
      </c>
      <c r="X21" s="34">
        <f t="shared" si="9"/>
        <v>0</v>
      </c>
      <c r="Y21" s="35">
        <v>0</v>
      </c>
      <c r="Z21" s="34">
        <f t="shared" si="10"/>
        <v>0</v>
      </c>
      <c r="AA21" s="6"/>
    </row>
    <row r="22" spans="1:27" ht="14.25" x14ac:dyDescent="0.2">
      <c r="A22" s="29"/>
      <c r="B22" s="37" t="s">
        <v>27</v>
      </c>
      <c r="C22" s="36">
        <v>-207</v>
      </c>
      <c r="D22" s="38">
        <f t="shared" si="0"/>
        <v>-0.22697368421052633</v>
      </c>
      <c r="E22" s="36">
        <v>-207</v>
      </c>
      <c r="F22" s="38">
        <f t="shared" si="0"/>
        <v>-0.971830985915493</v>
      </c>
      <c r="G22" s="36">
        <v>0</v>
      </c>
      <c r="H22" s="38">
        <f t="shared" si="1"/>
        <v>0</v>
      </c>
      <c r="I22" s="33">
        <v>-333</v>
      </c>
      <c r="J22" s="34">
        <f t="shared" si="2"/>
        <v>-0.42420382165605097</v>
      </c>
      <c r="K22" s="35">
        <v>-333</v>
      </c>
      <c r="L22" s="34">
        <f t="shared" si="3"/>
        <v>1.1443298969072164</v>
      </c>
      <c r="M22" s="35">
        <v>0</v>
      </c>
      <c r="N22" s="34">
        <f t="shared" si="4"/>
        <v>0</v>
      </c>
      <c r="O22" s="36">
        <v>-92</v>
      </c>
      <c r="P22" s="38">
        <f t="shared" si="5"/>
        <v>-0.19616204690831557</v>
      </c>
      <c r="Q22" s="36">
        <v>-92</v>
      </c>
      <c r="R22" s="38">
        <f t="shared" si="6"/>
        <v>8.6061739943872784E-2</v>
      </c>
      <c r="S22" s="36">
        <v>0</v>
      </c>
      <c r="T22" s="38">
        <f t="shared" si="7"/>
        <v>0</v>
      </c>
      <c r="U22" s="33">
        <v>-363</v>
      </c>
      <c r="V22" s="34">
        <f t="shared" si="8"/>
        <v>-0.25017229496898691</v>
      </c>
      <c r="W22" s="35">
        <v>-363</v>
      </c>
      <c r="X22" s="34">
        <f t="shared" si="9"/>
        <v>-0.73038229376257546</v>
      </c>
      <c r="Y22" s="35">
        <v>0</v>
      </c>
      <c r="Z22" s="34">
        <f t="shared" si="10"/>
        <v>0</v>
      </c>
      <c r="AA22" s="6"/>
    </row>
    <row r="23" spans="1:27" ht="14.25" x14ac:dyDescent="0.2">
      <c r="A23" s="41"/>
      <c r="B23" s="42" t="s">
        <v>28</v>
      </c>
      <c r="C23" s="43">
        <f>SUM(C8:C22)</f>
        <v>912</v>
      </c>
      <c r="D23" s="44">
        <f t="shared" si="0"/>
        <v>1</v>
      </c>
      <c r="E23" s="43">
        <f>SUM(E8:E22)</f>
        <v>213</v>
      </c>
      <c r="F23" s="44">
        <f t="shared" si="0"/>
        <v>1</v>
      </c>
      <c r="G23" s="43">
        <f>SUM(G8:G22)</f>
        <v>301143</v>
      </c>
      <c r="H23" s="44">
        <f t="shared" si="1"/>
        <v>1</v>
      </c>
      <c r="I23" s="45">
        <f>SUM(I8:I22)</f>
        <v>785</v>
      </c>
      <c r="J23" s="46">
        <f t="shared" si="2"/>
        <v>1</v>
      </c>
      <c r="K23" s="47">
        <f>SUM(K8:K22)</f>
        <v>-291</v>
      </c>
      <c r="L23" s="46">
        <f t="shared" si="3"/>
        <v>1</v>
      </c>
      <c r="M23" s="47">
        <f>SUM(M8:M22)</f>
        <v>306457</v>
      </c>
      <c r="N23" s="46">
        <f t="shared" si="4"/>
        <v>1</v>
      </c>
      <c r="O23" s="43">
        <f>SUM(O8:O22)</f>
        <v>469</v>
      </c>
      <c r="P23" s="44">
        <f t="shared" si="5"/>
        <v>1</v>
      </c>
      <c r="Q23" s="48">
        <f>SUM(Q8:Q22)</f>
        <v>-1069</v>
      </c>
      <c r="R23" s="44">
        <f t="shared" si="6"/>
        <v>1</v>
      </c>
      <c r="S23" s="48">
        <f>SUM(S8:S22)</f>
        <v>298406</v>
      </c>
      <c r="T23" s="44">
        <f t="shared" si="7"/>
        <v>1</v>
      </c>
      <c r="U23" s="45">
        <f>SUM(U8:U22)</f>
        <v>1451</v>
      </c>
      <c r="V23" s="46">
        <f t="shared" si="8"/>
        <v>1</v>
      </c>
      <c r="W23" s="47">
        <f>SUM(W8:W22)</f>
        <v>497</v>
      </c>
      <c r="X23" s="46">
        <f t="shared" si="9"/>
        <v>1</v>
      </c>
      <c r="Y23" s="47">
        <f>SUM(Y8:Y22)</f>
        <v>367629</v>
      </c>
      <c r="Z23" s="46">
        <f t="shared" si="10"/>
        <v>1</v>
      </c>
      <c r="AA23" s="6"/>
    </row>
    <row r="24" spans="1:27" ht="14.25" x14ac:dyDescent="0.2">
      <c r="A24" s="10"/>
      <c r="B24" s="6"/>
      <c r="C24" s="49"/>
      <c r="D24" s="50"/>
      <c r="E24" s="49"/>
      <c r="F24" s="50"/>
      <c r="G24" s="51"/>
      <c r="H24" s="50"/>
      <c r="I24" s="49"/>
      <c r="J24" s="50"/>
      <c r="K24" s="49"/>
      <c r="L24" s="50"/>
      <c r="M24" s="51"/>
      <c r="N24" s="50"/>
      <c r="O24" s="49"/>
      <c r="P24" s="50"/>
      <c r="Q24" s="49"/>
      <c r="R24" s="50"/>
      <c r="S24" s="51"/>
      <c r="T24" s="50"/>
      <c r="U24" s="49"/>
      <c r="V24" s="50"/>
      <c r="W24" s="49"/>
      <c r="X24" s="50"/>
      <c r="Y24" s="51"/>
      <c r="Z24" s="50"/>
      <c r="AA24" s="6"/>
    </row>
    <row r="25" spans="1:27" ht="14.25" x14ac:dyDescent="0.2">
      <c r="A25" s="10"/>
      <c r="B25" s="30" t="s">
        <v>29</v>
      </c>
      <c r="C25" s="52">
        <v>912</v>
      </c>
      <c r="D25" s="32">
        <f>IFERROR(C25/C$27,"")</f>
        <v>1</v>
      </c>
      <c r="E25" s="53">
        <v>213</v>
      </c>
      <c r="F25" s="32">
        <f>IFERROR(E25/E$27,"")</f>
        <v>1</v>
      </c>
      <c r="G25" s="53">
        <v>301143</v>
      </c>
      <c r="H25" s="32">
        <f>IFERROR(G25/G$27,"")</f>
        <v>1</v>
      </c>
      <c r="I25" s="54">
        <v>785</v>
      </c>
      <c r="J25" s="55">
        <f>IFERROR(I25/I$27,"")</f>
        <v>1</v>
      </c>
      <c r="K25" s="56">
        <v>-291</v>
      </c>
      <c r="L25" s="55">
        <f>IFERROR(K25/K$27,"")</f>
        <v>1</v>
      </c>
      <c r="M25" s="56">
        <v>306457</v>
      </c>
      <c r="N25" s="57">
        <f>IFERROR(M25/M$27,"")</f>
        <v>1</v>
      </c>
      <c r="O25" s="36">
        <v>469</v>
      </c>
      <c r="P25" s="32">
        <f>IFERROR(O25/O$27,"")</f>
        <v>1</v>
      </c>
      <c r="Q25" s="36">
        <v>-1069</v>
      </c>
      <c r="R25" s="32">
        <f>IFERROR(Q25/Q$27,"")</f>
        <v>1</v>
      </c>
      <c r="S25" s="36">
        <v>298406</v>
      </c>
      <c r="T25" s="58">
        <f>IFERROR(S25/S$27,"")</f>
        <v>1</v>
      </c>
      <c r="U25" s="54">
        <v>1451</v>
      </c>
      <c r="V25" s="55">
        <f>IFERROR(U25/U$27,"")</f>
        <v>1</v>
      </c>
      <c r="W25" s="56">
        <v>497</v>
      </c>
      <c r="X25" s="55">
        <f>IFERROR(W25/W$27,"")</f>
        <v>1</v>
      </c>
      <c r="Y25" s="56">
        <v>367629</v>
      </c>
      <c r="Z25" s="57">
        <f>IFERROR(Y25/Y$27,"")</f>
        <v>1</v>
      </c>
      <c r="AA25" s="6"/>
    </row>
    <row r="26" spans="1:27" ht="14.25" x14ac:dyDescent="0.2">
      <c r="A26" s="10"/>
      <c r="B26" s="37" t="s">
        <v>30</v>
      </c>
      <c r="C26" s="59">
        <v>0</v>
      </c>
      <c r="D26" s="38">
        <f t="shared" ref="D26:F27" si="11">IFERROR(C26/C$27,"")</f>
        <v>0</v>
      </c>
      <c r="E26" s="60">
        <v>0</v>
      </c>
      <c r="F26" s="38">
        <f t="shared" si="11"/>
        <v>0</v>
      </c>
      <c r="G26" s="60">
        <v>0</v>
      </c>
      <c r="H26" s="38">
        <f t="shared" ref="H26:H27" si="12">IFERROR(G26/G$27,"")</f>
        <v>0</v>
      </c>
      <c r="I26" s="33">
        <v>0</v>
      </c>
      <c r="J26" s="34">
        <f t="shared" ref="J26:J27" si="13">IFERROR(I26/I$27,"")</f>
        <v>0</v>
      </c>
      <c r="K26" s="35">
        <v>0</v>
      </c>
      <c r="L26" s="34">
        <f t="shared" ref="L26:L27" si="14">IFERROR(K26/K$27,"")</f>
        <v>0</v>
      </c>
      <c r="M26" s="35">
        <v>0</v>
      </c>
      <c r="N26" s="61">
        <f t="shared" ref="N26:N27" si="15">IFERROR(M26/M$27,"")</f>
        <v>0</v>
      </c>
      <c r="O26" s="36">
        <v>0</v>
      </c>
      <c r="P26" s="38">
        <f t="shared" ref="P26:P27" si="16">IFERROR(O26/O$27,"")</f>
        <v>0</v>
      </c>
      <c r="Q26" s="36">
        <v>0</v>
      </c>
      <c r="R26" s="38">
        <f t="shared" ref="R26:R27" si="17">IFERROR(Q26/Q$27,"")</f>
        <v>0</v>
      </c>
      <c r="S26" s="36">
        <v>0</v>
      </c>
      <c r="T26" s="62">
        <f t="shared" ref="T26:T27" si="18">IFERROR(S26/S$27,"")</f>
        <v>0</v>
      </c>
      <c r="U26" s="33">
        <v>0</v>
      </c>
      <c r="V26" s="34">
        <f t="shared" ref="V26:V27" si="19">IFERROR(U26/U$27,"")</f>
        <v>0</v>
      </c>
      <c r="W26" s="35">
        <v>0</v>
      </c>
      <c r="X26" s="34">
        <f t="shared" ref="X26:X27" si="20">IFERROR(W26/W$27,"")</f>
        <v>0</v>
      </c>
      <c r="Y26" s="35">
        <v>0</v>
      </c>
      <c r="Z26" s="61">
        <f t="shared" ref="Z26:Z27" si="21">IFERROR(Y26/Y$27,"")</f>
        <v>0</v>
      </c>
      <c r="AA26" s="6"/>
    </row>
    <row r="27" spans="1:27" ht="14.25" x14ac:dyDescent="0.2">
      <c r="A27" s="10"/>
      <c r="B27" s="42" t="s">
        <v>28</v>
      </c>
      <c r="C27" s="63">
        <f>SUM(C25:C26)</f>
        <v>912</v>
      </c>
      <c r="D27" s="44">
        <f t="shared" si="11"/>
        <v>1</v>
      </c>
      <c r="E27" s="63">
        <f>SUM(E25:E26)</f>
        <v>213</v>
      </c>
      <c r="F27" s="44">
        <f t="shared" si="11"/>
        <v>1</v>
      </c>
      <c r="G27" s="48">
        <f>SUM(G25:G26)</f>
        <v>301143</v>
      </c>
      <c r="H27" s="44">
        <f t="shared" si="12"/>
        <v>1</v>
      </c>
      <c r="I27" s="45">
        <f>SUM(I25:I26)</f>
        <v>785</v>
      </c>
      <c r="J27" s="46">
        <f t="shared" si="13"/>
        <v>1</v>
      </c>
      <c r="K27" s="47">
        <f>SUM(K25:K26)</f>
        <v>-291</v>
      </c>
      <c r="L27" s="46">
        <f t="shared" si="14"/>
        <v>1</v>
      </c>
      <c r="M27" s="64">
        <f>SUM(M25:M26)</f>
        <v>306457</v>
      </c>
      <c r="N27" s="65">
        <f t="shared" si="15"/>
        <v>1</v>
      </c>
      <c r="O27" s="63">
        <f>SUM(O25:O26)</f>
        <v>469</v>
      </c>
      <c r="P27" s="44">
        <f t="shared" si="16"/>
        <v>1</v>
      </c>
      <c r="Q27" s="48">
        <f>SUM(Q25:Q26)</f>
        <v>-1069</v>
      </c>
      <c r="R27" s="66">
        <f t="shared" si="17"/>
        <v>1</v>
      </c>
      <c r="S27" s="48">
        <f>SUM(S25:S26)</f>
        <v>298406</v>
      </c>
      <c r="T27" s="67">
        <f t="shared" si="18"/>
        <v>1</v>
      </c>
      <c r="U27" s="45">
        <f>SUM(U25:U26)</f>
        <v>1451</v>
      </c>
      <c r="V27" s="46">
        <f t="shared" si="19"/>
        <v>1</v>
      </c>
      <c r="W27" s="47">
        <f>SUM(W25:W26)</f>
        <v>497</v>
      </c>
      <c r="X27" s="46">
        <f t="shared" si="20"/>
        <v>1</v>
      </c>
      <c r="Y27" s="47">
        <f>SUM(Y25:Y26)</f>
        <v>367629</v>
      </c>
      <c r="Z27" s="65">
        <f t="shared" si="21"/>
        <v>1</v>
      </c>
      <c r="AA27" s="6"/>
    </row>
    <row r="28" spans="1:27" ht="14.25" x14ac:dyDescent="0.2">
      <c r="A28" s="10"/>
      <c r="B28" s="6"/>
      <c r="C28" s="49"/>
      <c r="D28" s="50"/>
      <c r="E28" s="49"/>
      <c r="F28" s="50"/>
      <c r="G28" s="49"/>
      <c r="H28" s="50"/>
      <c r="I28" s="49"/>
      <c r="J28" s="50"/>
      <c r="K28" s="49"/>
      <c r="L28" s="50"/>
      <c r="M28" s="49"/>
      <c r="N28" s="50"/>
      <c r="O28" s="49"/>
      <c r="P28" s="50"/>
      <c r="Q28" s="49"/>
      <c r="R28" s="50"/>
      <c r="S28" s="49"/>
      <c r="T28" s="50"/>
      <c r="U28" s="49"/>
      <c r="V28" s="50"/>
      <c r="W28" s="49"/>
      <c r="X28" s="50"/>
      <c r="Y28" s="49"/>
      <c r="Z28" s="50"/>
      <c r="AA28" s="6"/>
    </row>
    <row r="29" spans="1:27" ht="14.25" x14ac:dyDescent="0.2">
      <c r="A29" s="10"/>
      <c r="B29" s="30" t="s">
        <v>31</v>
      </c>
      <c r="C29" s="52">
        <v>912</v>
      </c>
      <c r="D29" s="32">
        <f>IFERROR(C29/C$31,"")</f>
        <v>1</v>
      </c>
      <c r="E29" s="53">
        <v>213</v>
      </c>
      <c r="F29" s="32">
        <f>IFERROR(E29/E$31,"")</f>
        <v>1</v>
      </c>
      <c r="G29" s="53">
        <v>301143</v>
      </c>
      <c r="H29" s="32">
        <f>IFERROR(G29/G$31,"")</f>
        <v>1</v>
      </c>
      <c r="I29" s="54">
        <v>785</v>
      </c>
      <c r="J29" s="55">
        <f>IFERROR(I29/I$31,"")</f>
        <v>1</v>
      </c>
      <c r="K29" s="56">
        <v>-291</v>
      </c>
      <c r="L29" s="55">
        <f>IFERROR(K29/K$31,"")</f>
        <v>1</v>
      </c>
      <c r="M29" s="56">
        <v>306457</v>
      </c>
      <c r="N29" s="57">
        <f>IFERROR(M29/M$31,"")</f>
        <v>1</v>
      </c>
      <c r="O29" s="36">
        <v>469</v>
      </c>
      <c r="P29" s="32">
        <f>IFERROR(O29/O$31,"")</f>
        <v>1</v>
      </c>
      <c r="Q29" s="36">
        <v>-1069</v>
      </c>
      <c r="R29" s="32">
        <f>IFERROR(Q29/Q$31,"")</f>
        <v>1</v>
      </c>
      <c r="S29" s="36">
        <v>298406</v>
      </c>
      <c r="T29" s="58">
        <f>IFERROR(S29/S$31,"")</f>
        <v>1</v>
      </c>
      <c r="U29" s="54">
        <v>1744</v>
      </c>
      <c r="V29" s="55">
        <f>IFERROR(U29/U$31,"")</f>
        <v>1.2019297036526533</v>
      </c>
      <c r="W29" s="56">
        <v>790</v>
      </c>
      <c r="X29" s="55">
        <f>IFERROR(W29/W$31,"")</f>
        <v>1.5895372233400402</v>
      </c>
      <c r="Y29" s="56">
        <v>367629</v>
      </c>
      <c r="Z29" s="57">
        <f>IFERROR(Y29/Y$31,"")</f>
        <v>1</v>
      </c>
      <c r="AA29" s="6"/>
    </row>
    <row r="30" spans="1:27" ht="14.25" x14ac:dyDescent="0.2">
      <c r="A30" s="10"/>
      <c r="B30" s="37" t="s">
        <v>32</v>
      </c>
      <c r="C30" s="59">
        <v>0</v>
      </c>
      <c r="D30" s="38">
        <f t="shared" ref="D30:F31" si="22">IFERROR(C30/C$31,"")</f>
        <v>0</v>
      </c>
      <c r="E30" s="60">
        <v>0</v>
      </c>
      <c r="F30" s="38">
        <f t="shared" si="22"/>
        <v>0</v>
      </c>
      <c r="G30" s="60">
        <v>0</v>
      </c>
      <c r="H30" s="38">
        <f t="shared" ref="H30:H31" si="23">IFERROR(G30/G$31,"")</f>
        <v>0</v>
      </c>
      <c r="I30" s="33">
        <v>0</v>
      </c>
      <c r="J30" s="34">
        <f t="shared" ref="J30:J31" si="24">IFERROR(I30/I$31,"")</f>
        <v>0</v>
      </c>
      <c r="K30" s="35">
        <v>0</v>
      </c>
      <c r="L30" s="34">
        <f t="shared" ref="L30:L31" si="25">IFERROR(K30/K$31,"")</f>
        <v>0</v>
      </c>
      <c r="M30" s="35">
        <v>0</v>
      </c>
      <c r="N30" s="61">
        <f t="shared" ref="N30:N31" si="26">IFERROR(M30/M$31,"")</f>
        <v>0</v>
      </c>
      <c r="O30" s="36">
        <v>0</v>
      </c>
      <c r="P30" s="38">
        <f t="shared" ref="P30:P31" si="27">IFERROR(O30/O$31,"")</f>
        <v>0</v>
      </c>
      <c r="Q30" s="36">
        <v>0</v>
      </c>
      <c r="R30" s="38">
        <f t="shared" ref="R30:R31" si="28">IFERROR(Q30/Q$31,"")</f>
        <v>0</v>
      </c>
      <c r="S30" s="36">
        <v>0</v>
      </c>
      <c r="T30" s="62">
        <f t="shared" ref="T30:T31" si="29">IFERROR(S30/S$31,"")</f>
        <v>0</v>
      </c>
      <c r="U30" s="33">
        <v>-293</v>
      </c>
      <c r="V30" s="34">
        <f t="shared" ref="V30:V31" si="30">IFERROR(U30/U$31,"")</f>
        <v>-0.20192970365265334</v>
      </c>
      <c r="W30" s="35">
        <v>-293</v>
      </c>
      <c r="X30" s="34">
        <f t="shared" ref="X30:X31" si="31">IFERROR(W30/W$31,"")</f>
        <v>-0.58953722334004022</v>
      </c>
      <c r="Y30" s="35">
        <v>0</v>
      </c>
      <c r="Z30" s="61">
        <f t="shared" ref="Z30:Z31" si="32">IFERROR(Y30/Y$31,"")</f>
        <v>0</v>
      </c>
      <c r="AA30" s="6"/>
    </row>
    <row r="31" spans="1:27" ht="14.25" x14ac:dyDescent="0.2">
      <c r="A31" s="10"/>
      <c r="B31" s="42" t="s">
        <v>28</v>
      </c>
      <c r="C31" s="63">
        <f>SUM(C29:C30)</f>
        <v>912</v>
      </c>
      <c r="D31" s="44">
        <f t="shared" si="22"/>
        <v>1</v>
      </c>
      <c r="E31" s="63">
        <f>SUM(E29:E30)</f>
        <v>213</v>
      </c>
      <c r="F31" s="44">
        <f t="shared" si="22"/>
        <v>1</v>
      </c>
      <c r="G31" s="63">
        <f>SUM(G29:G30)</f>
        <v>301143</v>
      </c>
      <c r="H31" s="44">
        <f t="shared" si="23"/>
        <v>1</v>
      </c>
      <c r="I31" s="45">
        <f>SUM(I29:I30)</f>
        <v>785</v>
      </c>
      <c r="J31" s="46">
        <f t="shared" si="24"/>
        <v>1</v>
      </c>
      <c r="K31" s="47">
        <f>SUM(K29:K30)</f>
        <v>-291</v>
      </c>
      <c r="L31" s="46">
        <f t="shared" si="25"/>
        <v>1</v>
      </c>
      <c r="M31" s="47">
        <f>SUM(M29:M30)</f>
        <v>306457</v>
      </c>
      <c r="N31" s="65">
        <f t="shared" si="26"/>
        <v>1</v>
      </c>
      <c r="O31" s="63">
        <f>SUM(O29:O30)</f>
        <v>469</v>
      </c>
      <c r="P31" s="44">
        <f t="shared" si="27"/>
        <v>1</v>
      </c>
      <c r="Q31" s="48">
        <f>SUM(Q29:Q30)</f>
        <v>-1069</v>
      </c>
      <c r="R31" s="44">
        <f t="shared" si="28"/>
        <v>1</v>
      </c>
      <c r="S31" s="48">
        <f>SUM(S29:S30)</f>
        <v>298406</v>
      </c>
      <c r="T31" s="67">
        <f t="shared" si="29"/>
        <v>1</v>
      </c>
      <c r="U31" s="45">
        <f>SUM(U29:U30)</f>
        <v>1451</v>
      </c>
      <c r="V31" s="46">
        <f t="shared" si="30"/>
        <v>1</v>
      </c>
      <c r="W31" s="47">
        <f>SUM(W29:W30)</f>
        <v>497</v>
      </c>
      <c r="X31" s="46">
        <f t="shared" si="31"/>
        <v>1</v>
      </c>
      <c r="Y31" s="47">
        <f>SUM(Y29:Y30)</f>
        <v>367629</v>
      </c>
      <c r="Z31" s="65">
        <f t="shared" si="32"/>
        <v>1</v>
      </c>
      <c r="AA31" s="6"/>
    </row>
    <row r="32" spans="1:27" ht="14.25" x14ac:dyDescent="0.2">
      <c r="A32" s="10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  <c r="AA32" s="6"/>
    </row>
    <row r="33" spans="1:27" s="23" customFormat="1" ht="15.75" x14ac:dyDescent="0.25">
      <c r="A33" s="16"/>
      <c r="B33" s="68" t="s">
        <v>33</v>
      </c>
      <c r="C33" s="15" t="s">
        <v>4</v>
      </c>
      <c r="D33" s="13"/>
      <c r="E33" s="13"/>
      <c r="F33" s="13"/>
      <c r="G33" s="13"/>
      <c r="H33" s="14"/>
      <c r="I33" s="15" t="s">
        <v>34</v>
      </c>
      <c r="J33" s="13"/>
      <c r="K33" s="13"/>
      <c r="L33" s="13"/>
      <c r="M33" s="13"/>
      <c r="N33" s="14"/>
      <c r="O33" s="15" t="s">
        <v>35</v>
      </c>
      <c r="P33" s="13"/>
      <c r="Q33" s="13"/>
      <c r="R33" s="13"/>
      <c r="S33" s="13"/>
      <c r="T33" s="14"/>
      <c r="U33" s="15" t="s">
        <v>36</v>
      </c>
      <c r="V33" s="13"/>
      <c r="W33" s="13"/>
      <c r="X33" s="13"/>
      <c r="Y33" s="13"/>
      <c r="Z33" s="14"/>
      <c r="AA33" s="22"/>
    </row>
    <row r="34" spans="1:27" s="23" customFormat="1" ht="30" customHeight="1" x14ac:dyDescent="0.2">
      <c r="A34" s="16"/>
      <c r="B34" s="17" t="str">
        <f>CONCATENATE("20",RIGHT([1]הנחיות!B20,2))</f>
        <v>2022</v>
      </c>
      <c r="C34" s="21" t="s">
        <v>8</v>
      </c>
      <c r="D34" s="19"/>
      <c r="E34" s="19" t="s">
        <v>9</v>
      </c>
      <c r="F34" s="19"/>
      <c r="G34" s="19" t="s">
        <v>10</v>
      </c>
      <c r="H34" s="20"/>
      <c r="I34" s="21" t="s">
        <v>8</v>
      </c>
      <c r="J34" s="19"/>
      <c r="K34" s="19" t="s">
        <v>9</v>
      </c>
      <c r="L34" s="19"/>
      <c r="M34" s="19" t="s">
        <v>10</v>
      </c>
      <c r="N34" s="20"/>
      <c r="O34" s="21" t="s">
        <v>8</v>
      </c>
      <c r="P34" s="19"/>
      <c r="Q34" s="19" t="s">
        <v>9</v>
      </c>
      <c r="R34" s="19"/>
      <c r="S34" s="19" t="s">
        <v>10</v>
      </c>
      <c r="T34" s="20"/>
      <c r="U34" s="21" t="s">
        <v>8</v>
      </c>
      <c r="V34" s="19"/>
      <c r="W34" s="19" t="s">
        <v>9</v>
      </c>
      <c r="X34" s="19"/>
      <c r="Y34" s="19" t="s">
        <v>10</v>
      </c>
      <c r="Z34" s="20"/>
      <c r="AA34" s="22"/>
    </row>
    <row r="35" spans="1:27" s="23" customFormat="1" ht="14.25" customHeight="1" x14ac:dyDescent="0.2">
      <c r="A35" s="16"/>
      <c r="B35" s="24"/>
      <c r="C35" s="28" t="s">
        <v>11</v>
      </c>
      <c r="D35" s="26" t="s">
        <v>12</v>
      </c>
      <c r="E35" s="26" t="s">
        <v>11</v>
      </c>
      <c r="F35" s="26" t="s">
        <v>12</v>
      </c>
      <c r="G35" s="26" t="s">
        <v>11</v>
      </c>
      <c r="H35" s="27" t="s">
        <v>12</v>
      </c>
      <c r="I35" s="28" t="s">
        <v>11</v>
      </c>
      <c r="J35" s="26" t="s">
        <v>12</v>
      </c>
      <c r="K35" s="26" t="s">
        <v>11</v>
      </c>
      <c r="L35" s="26" t="s">
        <v>12</v>
      </c>
      <c r="M35" s="26" t="s">
        <v>11</v>
      </c>
      <c r="N35" s="27" t="s">
        <v>12</v>
      </c>
      <c r="O35" s="28" t="s">
        <v>11</v>
      </c>
      <c r="P35" s="26" t="s">
        <v>12</v>
      </c>
      <c r="Q35" s="26" t="s">
        <v>11</v>
      </c>
      <c r="R35" s="26" t="s">
        <v>12</v>
      </c>
      <c r="S35" s="26" t="s">
        <v>11</v>
      </c>
      <c r="T35" s="27" t="s">
        <v>12</v>
      </c>
      <c r="U35" s="28" t="s">
        <v>11</v>
      </c>
      <c r="V35" s="26" t="s">
        <v>12</v>
      </c>
      <c r="W35" s="26" t="s">
        <v>11</v>
      </c>
      <c r="X35" s="26" t="s">
        <v>12</v>
      </c>
      <c r="Y35" s="26" t="s">
        <v>11</v>
      </c>
      <c r="Z35" s="27" t="s">
        <v>12</v>
      </c>
      <c r="AA35" s="22"/>
    </row>
    <row r="36" spans="1:27" ht="14.25" x14ac:dyDescent="0.2">
      <c r="A36" s="10"/>
      <c r="B36" s="30" t="s">
        <v>13</v>
      </c>
      <c r="C36" s="69">
        <f>C8</f>
        <v>18</v>
      </c>
      <c r="D36" s="32">
        <f>IFERROR(C36/C$51,"")</f>
        <v>1.9736842105263157E-2</v>
      </c>
      <c r="E36" s="70">
        <f>E8</f>
        <v>18</v>
      </c>
      <c r="F36" s="32">
        <f>IFERROR(E36/E$51,"")</f>
        <v>8.4507042253521125E-2</v>
      </c>
      <c r="G36" s="70">
        <f>G8</f>
        <v>146573</v>
      </c>
      <c r="H36" s="58">
        <f>IFERROR(G36/G$51,"")</f>
        <v>0.48672225487559068</v>
      </c>
      <c r="I36" s="71">
        <f>IF(I$23=0,"",I8+C36)</f>
        <v>71</v>
      </c>
      <c r="J36" s="55">
        <f>IFERROR(I36/I$51,"")</f>
        <v>4.1838538597525045E-2</v>
      </c>
      <c r="K36" s="72">
        <f>IF(K$23=0,"",K8+E36)</f>
        <v>71</v>
      </c>
      <c r="L36" s="55">
        <f>IFERROR(K36/K$51,"")</f>
        <v>-0.91025641025641024</v>
      </c>
      <c r="M36" s="72">
        <f>M8</f>
        <v>151943</v>
      </c>
      <c r="N36" s="57">
        <f>IFERROR(M36/M$51,"")</f>
        <v>0.49580528426500292</v>
      </c>
      <c r="O36" s="73">
        <f>IF(O$23=0,"",O8+I36)</f>
        <v>130</v>
      </c>
      <c r="P36" s="32">
        <f>IFERROR(O36/O$51,"")</f>
        <v>6.001846722068329E-2</v>
      </c>
      <c r="Q36" s="70">
        <f>IF(Q$23=0,"",Q8+K36)</f>
        <v>130</v>
      </c>
      <c r="R36" s="32">
        <f>IFERROR(Q36/Q$51,"")</f>
        <v>-0.11333914559721012</v>
      </c>
      <c r="S36" s="70">
        <f>S8</f>
        <v>136693</v>
      </c>
      <c r="T36" s="58">
        <f>IFERROR(S36/S$51,"")</f>
        <v>0.45807725045743047</v>
      </c>
      <c r="U36" s="71">
        <f>IF(U$23=0,"",U8+O36)</f>
        <v>764</v>
      </c>
      <c r="V36" s="55">
        <f>IFERROR(U36/U$51,"")</f>
        <v>0.21122477191042299</v>
      </c>
      <c r="W36" s="72">
        <f>IF(W$23=0,"",W8+Q36)</f>
        <v>764</v>
      </c>
      <c r="X36" s="55">
        <f>IFERROR(W36/W$51,"")</f>
        <v>-1.1753846153846155</v>
      </c>
      <c r="Y36" s="72">
        <f>Y8</f>
        <v>121164</v>
      </c>
      <c r="Z36" s="57">
        <f>IFERROR(Y36/Y$51,"")</f>
        <v>0.32958226908105726</v>
      </c>
      <c r="AA36" s="6"/>
    </row>
    <row r="37" spans="1:27" ht="14.25" x14ac:dyDescent="0.2">
      <c r="A37" s="10"/>
      <c r="B37" s="37" t="s">
        <v>14</v>
      </c>
      <c r="C37" s="74">
        <f t="shared" ref="C37:E50" si="33">C9</f>
        <v>505</v>
      </c>
      <c r="D37" s="38">
        <f t="shared" ref="D37:F51" si="34">IFERROR(C37/C$51,"")</f>
        <v>0.55372807017543857</v>
      </c>
      <c r="E37" s="75">
        <f t="shared" si="33"/>
        <v>-194</v>
      </c>
      <c r="F37" s="38">
        <f t="shared" si="34"/>
        <v>-0.91079812206572774</v>
      </c>
      <c r="G37" s="75">
        <f t="shared" ref="G37:G50" si="35">G9</f>
        <v>88553</v>
      </c>
      <c r="H37" s="62">
        <f t="shared" ref="H37:H51" si="36">IFERROR(G37/G$51,"")</f>
        <v>0.294056312117499</v>
      </c>
      <c r="I37" s="76">
        <f t="shared" ref="I37:I50" si="37">IF(I$23=0,"",I9+C37)</f>
        <v>1523</v>
      </c>
      <c r="J37" s="34">
        <f t="shared" ref="J37:L51" si="38">IFERROR(I37/I$51,"")</f>
        <v>0.8974661166764879</v>
      </c>
      <c r="K37" s="77">
        <f t="shared" ref="K37:K50" si="39">IF(K$23=0,"",K9+E37)</f>
        <v>-252</v>
      </c>
      <c r="L37" s="34">
        <f t="shared" si="38"/>
        <v>3.2307692307692308</v>
      </c>
      <c r="M37" s="77">
        <f t="shared" ref="M37:M50" si="40">M9</f>
        <v>118503</v>
      </c>
      <c r="N37" s="61">
        <f t="shared" ref="N37:N51" si="41">IFERROR(M37/M$51,"")</f>
        <v>0.38668720244602017</v>
      </c>
      <c r="O37" s="78">
        <f t="shared" ref="O37:O50" si="42">IF(O$23=0,"",O9+I37)</f>
        <v>2014</v>
      </c>
      <c r="P37" s="38">
        <f t="shared" ref="P37:P51" si="43">IFERROR(O37/O$51,"")</f>
        <v>0.92982456140350878</v>
      </c>
      <c r="Q37" s="75">
        <f t="shared" ref="Q37:Q50" si="44">IF(Q$23=0,"",Q9+K37)</f>
        <v>-1299</v>
      </c>
      <c r="R37" s="38">
        <f t="shared" ref="R37:R51" si="45">IFERROR(Q37/Q$51,"")</f>
        <v>1.1325196163905842</v>
      </c>
      <c r="S37" s="75">
        <f t="shared" ref="S37:S50" si="46">S9</f>
        <v>125661</v>
      </c>
      <c r="T37" s="62">
        <f t="shared" ref="T37:T51" si="47">IFERROR(S37/S$51,"")</f>
        <v>0.42110748443395912</v>
      </c>
      <c r="U37" s="76">
        <f t="shared" ref="U37:U50" si="48">IF(U$23=0,"",U9+O37)</f>
        <v>3168</v>
      </c>
      <c r="V37" s="34">
        <f t="shared" ref="V37:V51" si="49">IFERROR(U37/U$51,"")</f>
        <v>0.87586397567044516</v>
      </c>
      <c r="W37" s="77">
        <f t="shared" ref="W37:W50" si="50">IF(W$23=0,"",W9+Q37)</f>
        <v>-1099</v>
      </c>
      <c r="X37" s="34">
        <f t="shared" ref="X37:X51" si="51">IFERROR(W37/W$51,"")</f>
        <v>1.6907692307692308</v>
      </c>
      <c r="Y37" s="77">
        <f t="shared" ref="Y37:Y50" si="52">Y9</f>
        <v>246465</v>
      </c>
      <c r="Z37" s="61">
        <f t="shared" ref="Z37:Z51" si="53">IFERROR(Y37/Y$51,"")</f>
        <v>0.67041773091894274</v>
      </c>
      <c r="AA37" s="6"/>
    </row>
    <row r="38" spans="1:27" ht="14.25" x14ac:dyDescent="0.2">
      <c r="A38" s="10"/>
      <c r="B38" s="37" t="s">
        <v>15</v>
      </c>
      <c r="C38" s="74">
        <f t="shared" si="33"/>
        <v>0</v>
      </c>
      <c r="D38" s="38">
        <f t="shared" si="34"/>
        <v>0</v>
      </c>
      <c r="E38" s="75">
        <f t="shared" si="33"/>
        <v>0</v>
      </c>
      <c r="F38" s="38">
        <f t="shared" si="34"/>
        <v>0</v>
      </c>
      <c r="G38" s="75">
        <f t="shared" si="35"/>
        <v>0</v>
      </c>
      <c r="H38" s="62">
        <f t="shared" si="36"/>
        <v>0</v>
      </c>
      <c r="I38" s="76">
        <f t="shared" si="37"/>
        <v>0</v>
      </c>
      <c r="J38" s="34">
        <f t="shared" si="38"/>
        <v>0</v>
      </c>
      <c r="K38" s="77">
        <f t="shared" si="39"/>
        <v>0</v>
      </c>
      <c r="L38" s="34">
        <f t="shared" si="38"/>
        <v>0</v>
      </c>
      <c r="M38" s="77">
        <f t="shared" si="40"/>
        <v>0</v>
      </c>
      <c r="N38" s="61">
        <f t="shared" si="41"/>
        <v>0</v>
      </c>
      <c r="O38" s="78">
        <f t="shared" si="42"/>
        <v>0</v>
      </c>
      <c r="P38" s="38">
        <f t="shared" si="43"/>
        <v>0</v>
      </c>
      <c r="Q38" s="75">
        <f t="shared" si="44"/>
        <v>0</v>
      </c>
      <c r="R38" s="38">
        <f t="shared" si="45"/>
        <v>0</v>
      </c>
      <c r="S38" s="75">
        <f t="shared" si="46"/>
        <v>0</v>
      </c>
      <c r="T38" s="62">
        <f t="shared" si="47"/>
        <v>0</v>
      </c>
      <c r="U38" s="76">
        <f t="shared" si="48"/>
        <v>0</v>
      </c>
      <c r="V38" s="34">
        <f t="shared" si="49"/>
        <v>0</v>
      </c>
      <c r="W38" s="77">
        <f t="shared" si="50"/>
        <v>0</v>
      </c>
      <c r="X38" s="34">
        <f t="shared" si="51"/>
        <v>0</v>
      </c>
      <c r="Y38" s="77">
        <f t="shared" si="52"/>
        <v>0</v>
      </c>
      <c r="Z38" s="61">
        <f t="shared" si="53"/>
        <v>0</v>
      </c>
      <c r="AA38" s="6"/>
    </row>
    <row r="39" spans="1:27" ht="14.25" x14ac:dyDescent="0.2">
      <c r="A39" s="10"/>
      <c r="B39" s="37" t="s">
        <v>16</v>
      </c>
      <c r="C39" s="74">
        <f t="shared" si="33"/>
        <v>0</v>
      </c>
      <c r="D39" s="38">
        <f t="shared" si="34"/>
        <v>0</v>
      </c>
      <c r="E39" s="75">
        <f t="shared" si="33"/>
        <v>0</v>
      </c>
      <c r="F39" s="38">
        <f t="shared" si="34"/>
        <v>0</v>
      </c>
      <c r="G39" s="75">
        <f t="shared" si="35"/>
        <v>0</v>
      </c>
      <c r="H39" s="62">
        <f t="shared" si="36"/>
        <v>0</v>
      </c>
      <c r="I39" s="76">
        <f t="shared" si="37"/>
        <v>0</v>
      </c>
      <c r="J39" s="34">
        <f t="shared" si="38"/>
        <v>0</v>
      </c>
      <c r="K39" s="77">
        <f t="shared" si="39"/>
        <v>0</v>
      </c>
      <c r="L39" s="34">
        <f t="shared" si="38"/>
        <v>0</v>
      </c>
      <c r="M39" s="77">
        <f t="shared" si="40"/>
        <v>0</v>
      </c>
      <c r="N39" s="61">
        <f t="shared" si="41"/>
        <v>0</v>
      </c>
      <c r="O39" s="78">
        <f t="shared" si="42"/>
        <v>0</v>
      </c>
      <c r="P39" s="38">
        <f t="shared" si="43"/>
        <v>0</v>
      </c>
      <c r="Q39" s="75">
        <f t="shared" si="44"/>
        <v>0</v>
      </c>
      <c r="R39" s="38">
        <f t="shared" si="45"/>
        <v>0</v>
      </c>
      <c r="S39" s="75">
        <f t="shared" si="46"/>
        <v>0</v>
      </c>
      <c r="T39" s="62">
        <f t="shared" si="47"/>
        <v>0</v>
      </c>
      <c r="U39" s="76">
        <f t="shared" si="48"/>
        <v>0</v>
      </c>
      <c r="V39" s="34">
        <f t="shared" si="49"/>
        <v>0</v>
      </c>
      <c r="W39" s="77">
        <f t="shared" si="50"/>
        <v>0</v>
      </c>
      <c r="X39" s="34">
        <f t="shared" si="51"/>
        <v>0</v>
      </c>
      <c r="Y39" s="77">
        <f t="shared" si="52"/>
        <v>0</v>
      </c>
      <c r="Z39" s="61">
        <f t="shared" si="53"/>
        <v>0</v>
      </c>
      <c r="AA39" s="6"/>
    </row>
    <row r="40" spans="1:27" ht="14.25" x14ac:dyDescent="0.2">
      <c r="A40" s="10"/>
      <c r="B40" s="37" t="s">
        <v>17</v>
      </c>
      <c r="C40" s="74">
        <f t="shared" si="33"/>
        <v>0</v>
      </c>
      <c r="D40" s="38">
        <f t="shared" si="34"/>
        <v>0</v>
      </c>
      <c r="E40" s="75">
        <f t="shared" si="33"/>
        <v>0</v>
      </c>
      <c r="F40" s="38">
        <f t="shared" si="34"/>
        <v>0</v>
      </c>
      <c r="G40" s="75">
        <f t="shared" si="35"/>
        <v>0</v>
      </c>
      <c r="H40" s="62">
        <f t="shared" si="36"/>
        <v>0</v>
      </c>
      <c r="I40" s="76">
        <f t="shared" si="37"/>
        <v>0</v>
      </c>
      <c r="J40" s="34">
        <f t="shared" si="38"/>
        <v>0</v>
      </c>
      <c r="K40" s="77">
        <f t="shared" si="39"/>
        <v>0</v>
      </c>
      <c r="L40" s="34">
        <f t="shared" si="38"/>
        <v>0</v>
      </c>
      <c r="M40" s="77">
        <f t="shared" si="40"/>
        <v>0</v>
      </c>
      <c r="N40" s="61">
        <f t="shared" si="41"/>
        <v>0</v>
      </c>
      <c r="O40" s="78">
        <f t="shared" si="42"/>
        <v>0</v>
      </c>
      <c r="P40" s="38">
        <f t="shared" si="43"/>
        <v>0</v>
      </c>
      <c r="Q40" s="75">
        <f t="shared" si="44"/>
        <v>0</v>
      </c>
      <c r="R40" s="38">
        <f t="shared" si="45"/>
        <v>0</v>
      </c>
      <c r="S40" s="75">
        <f t="shared" si="46"/>
        <v>0</v>
      </c>
      <c r="T40" s="62">
        <f t="shared" si="47"/>
        <v>0</v>
      </c>
      <c r="U40" s="76">
        <f t="shared" si="48"/>
        <v>0</v>
      </c>
      <c r="V40" s="34">
        <f t="shared" si="49"/>
        <v>0</v>
      </c>
      <c r="W40" s="77">
        <f t="shared" si="50"/>
        <v>0</v>
      </c>
      <c r="X40" s="34">
        <f t="shared" si="51"/>
        <v>0</v>
      </c>
      <c r="Y40" s="77">
        <f t="shared" si="52"/>
        <v>0</v>
      </c>
      <c r="Z40" s="61">
        <f t="shared" si="53"/>
        <v>0</v>
      </c>
      <c r="AA40" s="6"/>
    </row>
    <row r="41" spans="1:27" ht="14.25" x14ac:dyDescent="0.2">
      <c r="A41" s="10"/>
      <c r="B41" s="37" t="s">
        <v>18</v>
      </c>
      <c r="C41" s="74">
        <f t="shared" si="33"/>
        <v>0</v>
      </c>
      <c r="D41" s="38">
        <f t="shared" si="34"/>
        <v>0</v>
      </c>
      <c r="E41" s="75">
        <f t="shared" si="33"/>
        <v>0</v>
      </c>
      <c r="F41" s="38">
        <f t="shared" si="34"/>
        <v>0</v>
      </c>
      <c r="G41" s="75">
        <f t="shared" si="35"/>
        <v>0</v>
      </c>
      <c r="H41" s="62">
        <f t="shared" si="36"/>
        <v>0</v>
      </c>
      <c r="I41" s="76">
        <f t="shared" si="37"/>
        <v>0</v>
      </c>
      <c r="J41" s="34">
        <f t="shared" si="38"/>
        <v>0</v>
      </c>
      <c r="K41" s="77">
        <f t="shared" si="39"/>
        <v>0</v>
      </c>
      <c r="L41" s="34">
        <f t="shared" si="38"/>
        <v>0</v>
      </c>
      <c r="M41" s="77">
        <f t="shared" si="40"/>
        <v>0</v>
      </c>
      <c r="N41" s="61">
        <f t="shared" si="41"/>
        <v>0</v>
      </c>
      <c r="O41" s="78">
        <f t="shared" si="42"/>
        <v>0</v>
      </c>
      <c r="P41" s="38">
        <f t="shared" si="43"/>
        <v>0</v>
      </c>
      <c r="Q41" s="75">
        <f t="shared" si="44"/>
        <v>0</v>
      </c>
      <c r="R41" s="38">
        <f t="shared" si="45"/>
        <v>0</v>
      </c>
      <c r="S41" s="75">
        <f t="shared" si="46"/>
        <v>0</v>
      </c>
      <c r="T41" s="62">
        <f t="shared" si="47"/>
        <v>0</v>
      </c>
      <c r="U41" s="76">
        <f t="shared" si="48"/>
        <v>0</v>
      </c>
      <c r="V41" s="34">
        <f t="shared" si="49"/>
        <v>0</v>
      </c>
      <c r="W41" s="77">
        <f t="shared" si="50"/>
        <v>0</v>
      </c>
      <c r="X41" s="34">
        <f t="shared" si="51"/>
        <v>0</v>
      </c>
      <c r="Y41" s="77">
        <f t="shared" si="52"/>
        <v>0</v>
      </c>
      <c r="Z41" s="61">
        <f t="shared" si="53"/>
        <v>0</v>
      </c>
      <c r="AA41" s="6"/>
    </row>
    <row r="42" spans="1:27" ht="14.25" x14ac:dyDescent="0.2">
      <c r="A42" s="10"/>
      <c r="B42" s="37" t="s">
        <v>19</v>
      </c>
      <c r="C42" s="74">
        <f t="shared" si="33"/>
        <v>0</v>
      </c>
      <c r="D42" s="38">
        <f t="shared" si="34"/>
        <v>0</v>
      </c>
      <c r="E42" s="75">
        <f t="shared" si="33"/>
        <v>0</v>
      </c>
      <c r="F42" s="38">
        <f t="shared" si="34"/>
        <v>0</v>
      </c>
      <c r="G42" s="75">
        <f t="shared" si="35"/>
        <v>0</v>
      </c>
      <c r="H42" s="62">
        <f t="shared" si="36"/>
        <v>0</v>
      </c>
      <c r="I42" s="76">
        <f t="shared" si="37"/>
        <v>0</v>
      </c>
      <c r="J42" s="34">
        <f t="shared" si="38"/>
        <v>0</v>
      </c>
      <c r="K42" s="77">
        <f t="shared" si="39"/>
        <v>0</v>
      </c>
      <c r="L42" s="34">
        <f t="shared" si="38"/>
        <v>0</v>
      </c>
      <c r="M42" s="77">
        <f t="shared" si="40"/>
        <v>0</v>
      </c>
      <c r="N42" s="61">
        <f t="shared" si="41"/>
        <v>0</v>
      </c>
      <c r="O42" s="78">
        <f t="shared" si="42"/>
        <v>0</v>
      </c>
      <c r="P42" s="38">
        <f t="shared" si="43"/>
        <v>0</v>
      </c>
      <c r="Q42" s="75">
        <f t="shared" si="44"/>
        <v>0</v>
      </c>
      <c r="R42" s="38">
        <f t="shared" si="45"/>
        <v>0</v>
      </c>
      <c r="S42" s="75">
        <f t="shared" si="46"/>
        <v>0</v>
      </c>
      <c r="T42" s="62">
        <f t="shared" si="47"/>
        <v>0</v>
      </c>
      <c r="U42" s="76">
        <f t="shared" si="48"/>
        <v>0</v>
      </c>
      <c r="V42" s="34">
        <f t="shared" si="49"/>
        <v>0</v>
      </c>
      <c r="W42" s="77">
        <f t="shared" si="50"/>
        <v>0</v>
      </c>
      <c r="X42" s="34">
        <f t="shared" si="51"/>
        <v>0</v>
      </c>
      <c r="Y42" s="77">
        <f t="shared" si="52"/>
        <v>0</v>
      </c>
      <c r="Z42" s="61">
        <f t="shared" si="53"/>
        <v>0</v>
      </c>
      <c r="AA42" s="6"/>
    </row>
    <row r="43" spans="1:27" ht="14.25" x14ac:dyDescent="0.2">
      <c r="A43" s="10"/>
      <c r="B43" s="37" t="s">
        <v>20</v>
      </c>
      <c r="C43" s="74">
        <f t="shared" si="33"/>
        <v>0</v>
      </c>
      <c r="D43" s="38">
        <f t="shared" si="34"/>
        <v>0</v>
      </c>
      <c r="E43" s="75">
        <f t="shared" si="33"/>
        <v>0</v>
      </c>
      <c r="F43" s="38">
        <f t="shared" si="34"/>
        <v>0</v>
      </c>
      <c r="G43" s="75">
        <f t="shared" si="35"/>
        <v>0</v>
      </c>
      <c r="H43" s="62">
        <f t="shared" si="36"/>
        <v>0</v>
      </c>
      <c r="I43" s="76">
        <f t="shared" si="37"/>
        <v>0</v>
      </c>
      <c r="J43" s="34">
        <f t="shared" si="38"/>
        <v>0</v>
      </c>
      <c r="K43" s="77">
        <f t="shared" si="39"/>
        <v>0</v>
      </c>
      <c r="L43" s="34">
        <f t="shared" si="38"/>
        <v>0</v>
      </c>
      <c r="M43" s="77">
        <f t="shared" si="40"/>
        <v>0</v>
      </c>
      <c r="N43" s="61">
        <f t="shared" si="41"/>
        <v>0</v>
      </c>
      <c r="O43" s="78">
        <f t="shared" si="42"/>
        <v>0</v>
      </c>
      <c r="P43" s="38">
        <f t="shared" si="43"/>
        <v>0</v>
      </c>
      <c r="Q43" s="75">
        <f t="shared" si="44"/>
        <v>0</v>
      </c>
      <c r="R43" s="38">
        <f t="shared" si="45"/>
        <v>0</v>
      </c>
      <c r="S43" s="75">
        <f t="shared" si="46"/>
        <v>0</v>
      </c>
      <c r="T43" s="62">
        <f t="shared" si="47"/>
        <v>0</v>
      </c>
      <c r="U43" s="76">
        <f t="shared" si="48"/>
        <v>0</v>
      </c>
      <c r="V43" s="34">
        <f t="shared" si="49"/>
        <v>0</v>
      </c>
      <c r="W43" s="77">
        <f t="shared" si="50"/>
        <v>0</v>
      </c>
      <c r="X43" s="34">
        <f t="shared" si="51"/>
        <v>0</v>
      </c>
      <c r="Y43" s="77">
        <f t="shared" si="52"/>
        <v>0</v>
      </c>
      <c r="Z43" s="61">
        <f t="shared" si="53"/>
        <v>0</v>
      </c>
      <c r="AA43" s="6"/>
    </row>
    <row r="44" spans="1:27" ht="14.25" x14ac:dyDescent="0.2">
      <c r="A44" s="10"/>
      <c r="B44" s="37" t="s">
        <v>21</v>
      </c>
      <c r="C44" s="74">
        <f t="shared" si="33"/>
        <v>0</v>
      </c>
      <c r="D44" s="38">
        <f t="shared" si="34"/>
        <v>0</v>
      </c>
      <c r="E44" s="75">
        <f t="shared" si="33"/>
        <v>0</v>
      </c>
      <c r="F44" s="38">
        <f t="shared" si="34"/>
        <v>0</v>
      </c>
      <c r="G44" s="75">
        <f t="shared" si="35"/>
        <v>0</v>
      </c>
      <c r="H44" s="62">
        <f t="shared" si="36"/>
        <v>0</v>
      </c>
      <c r="I44" s="76">
        <f t="shared" si="37"/>
        <v>0</v>
      </c>
      <c r="J44" s="34">
        <f t="shared" si="38"/>
        <v>0</v>
      </c>
      <c r="K44" s="77">
        <f t="shared" si="39"/>
        <v>0</v>
      </c>
      <c r="L44" s="34">
        <f t="shared" si="38"/>
        <v>0</v>
      </c>
      <c r="M44" s="77">
        <f t="shared" si="40"/>
        <v>0</v>
      </c>
      <c r="N44" s="61">
        <f t="shared" si="41"/>
        <v>0</v>
      </c>
      <c r="O44" s="78">
        <f t="shared" si="42"/>
        <v>0</v>
      </c>
      <c r="P44" s="38">
        <f t="shared" si="43"/>
        <v>0</v>
      </c>
      <c r="Q44" s="75">
        <f t="shared" si="44"/>
        <v>0</v>
      </c>
      <c r="R44" s="38">
        <f t="shared" si="45"/>
        <v>0</v>
      </c>
      <c r="S44" s="75">
        <f t="shared" si="46"/>
        <v>0</v>
      </c>
      <c r="T44" s="62">
        <f t="shared" si="47"/>
        <v>0</v>
      </c>
      <c r="U44" s="76">
        <f t="shared" si="48"/>
        <v>0</v>
      </c>
      <c r="V44" s="34">
        <f t="shared" si="49"/>
        <v>0</v>
      </c>
      <c r="W44" s="77">
        <f t="shared" si="50"/>
        <v>0</v>
      </c>
      <c r="X44" s="34">
        <f t="shared" si="51"/>
        <v>0</v>
      </c>
      <c r="Y44" s="77">
        <f t="shared" si="52"/>
        <v>0</v>
      </c>
      <c r="Z44" s="61">
        <f t="shared" si="53"/>
        <v>0</v>
      </c>
      <c r="AA44" s="6"/>
    </row>
    <row r="45" spans="1:27" ht="14.25" x14ac:dyDescent="0.2">
      <c r="A45" s="10"/>
      <c r="B45" s="37" t="s">
        <v>22</v>
      </c>
      <c r="C45" s="74">
        <f t="shared" si="33"/>
        <v>596</v>
      </c>
      <c r="D45" s="38">
        <f t="shared" si="34"/>
        <v>0.65350877192982459</v>
      </c>
      <c r="E45" s="75">
        <f t="shared" si="33"/>
        <v>596</v>
      </c>
      <c r="F45" s="38">
        <f t="shared" si="34"/>
        <v>2.7981220657276995</v>
      </c>
      <c r="G45" s="75">
        <f t="shared" si="35"/>
        <v>66017</v>
      </c>
      <c r="H45" s="62">
        <f t="shared" si="36"/>
        <v>0.21922143300691033</v>
      </c>
      <c r="I45" s="76">
        <f t="shared" si="37"/>
        <v>643</v>
      </c>
      <c r="J45" s="34">
        <f t="shared" si="38"/>
        <v>0.37890394814378314</v>
      </c>
      <c r="K45" s="77">
        <f t="shared" si="39"/>
        <v>643</v>
      </c>
      <c r="L45" s="34">
        <f t="shared" si="38"/>
        <v>-8.2435897435897427</v>
      </c>
      <c r="M45" s="77">
        <f t="shared" si="40"/>
        <v>36011</v>
      </c>
      <c r="N45" s="61">
        <f t="shared" si="41"/>
        <v>0.11750751328897692</v>
      </c>
      <c r="O45" s="78">
        <f t="shared" si="42"/>
        <v>654</v>
      </c>
      <c r="P45" s="38">
        <f t="shared" si="43"/>
        <v>0.30193905817174516</v>
      </c>
      <c r="Q45" s="75">
        <f t="shared" si="44"/>
        <v>654</v>
      </c>
      <c r="R45" s="38">
        <f t="shared" si="45"/>
        <v>-0.57018308631211856</v>
      </c>
      <c r="S45" s="75">
        <f t="shared" si="46"/>
        <v>36052</v>
      </c>
      <c r="T45" s="62">
        <f t="shared" si="47"/>
        <v>0.12081526510861042</v>
      </c>
      <c r="U45" s="76">
        <f t="shared" si="48"/>
        <v>680</v>
      </c>
      <c r="V45" s="34">
        <f t="shared" si="49"/>
        <v>0.18800110588885818</v>
      </c>
      <c r="W45" s="77">
        <f t="shared" si="50"/>
        <v>680</v>
      </c>
      <c r="X45" s="34">
        <f t="shared" si="51"/>
        <v>-1.0461538461538462</v>
      </c>
      <c r="Y45" s="77">
        <f t="shared" si="52"/>
        <v>0</v>
      </c>
      <c r="Z45" s="61">
        <f t="shared" si="53"/>
        <v>0</v>
      </c>
      <c r="AA45" s="6"/>
    </row>
    <row r="46" spans="1:27" ht="14.25" x14ac:dyDescent="0.2">
      <c r="A46" s="10"/>
      <c r="B46" s="37" t="s">
        <v>23</v>
      </c>
      <c r="C46" s="74">
        <f t="shared" si="33"/>
        <v>0</v>
      </c>
      <c r="D46" s="38">
        <f t="shared" si="34"/>
        <v>0</v>
      </c>
      <c r="E46" s="75">
        <f t="shared" si="33"/>
        <v>0</v>
      </c>
      <c r="F46" s="38">
        <f t="shared" si="34"/>
        <v>0</v>
      </c>
      <c r="G46" s="75">
        <f t="shared" si="35"/>
        <v>0</v>
      </c>
      <c r="H46" s="62">
        <f t="shared" si="36"/>
        <v>0</v>
      </c>
      <c r="I46" s="76">
        <f t="shared" si="37"/>
        <v>0</v>
      </c>
      <c r="J46" s="34">
        <f t="shared" si="38"/>
        <v>0</v>
      </c>
      <c r="K46" s="77">
        <f t="shared" si="39"/>
        <v>0</v>
      </c>
      <c r="L46" s="34">
        <f t="shared" si="38"/>
        <v>0</v>
      </c>
      <c r="M46" s="77">
        <f t="shared" si="40"/>
        <v>0</v>
      </c>
      <c r="N46" s="61">
        <f t="shared" si="41"/>
        <v>0</v>
      </c>
      <c r="O46" s="78">
        <f t="shared" si="42"/>
        <v>0</v>
      </c>
      <c r="P46" s="38">
        <f t="shared" si="43"/>
        <v>0</v>
      </c>
      <c r="Q46" s="75">
        <f t="shared" si="44"/>
        <v>0</v>
      </c>
      <c r="R46" s="38">
        <f t="shared" si="45"/>
        <v>0</v>
      </c>
      <c r="S46" s="75">
        <f t="shared" si="46"/>
        <v>0</v>
      </c>
      <c r="T46" s="62">
        <f t="shared" si="47"/>
        <v>0</v>
      </c>
      <c r="U46" s="76">
        <f t="shared" si="48"/>
        <v>0</v>
      </c>
      <c r="V46" s="34">
        <f t="shared" si="49"/>
        <v>0</v>
      </c>
      <c r="W46" s="77">
        <f t="shared" si="50"/>
        <v>0</v>
      </c>
      <c r="X46" s="34">
        <f t="shared" si="51"/>
        <v>0</v>
      </c>
      <c r="Y46" s="77">
        <f t="shared" si="52"/>
        <v>0</v>
      </c>
      <c r="Z46" s="61">
        <f t="shared" si="53"/>
        <v>0</v>
      </c>
      <c r="AA46" s="6"/>
    </row>
    <row r="47" spans="1:27" ht="14.25" x14ac:dyDescent="0.2">
      <c r="A47" s="10"/>
      <c r="B47" s="37" t="s">
        <v>24</v>
      </c>
      <c r="C47" s="74">
        <f t="shared" si="33"/>
        <v>0</v>
      </c>
      <c r="D47" s="38">
        <f t="shared" si="34"/>
        <v>0</v>
      </c>
      <c r="E47" s="75">
        <f t="shared" si="33"/>
        <v>0</v>
      </c>
      <c r="F47" s="38">
        <f t="shared" si="34"/>
        <v>0</v>
      </c>
      <c r="G47" s="75">
        <f t="shared" si="35"/>
        <v>0</v>
      </c>
      <c r="H47" s="62">
        <f t="shared" si="36"/>
        <v>0</v>
      </c>
      <c r="I47" s="76">
        <f t="shared" si="37"/>
        <v>0</v>
      </c>
      <c r="J47" s="34">
        <f t="shared" si="38"/>
        <v>0</v>
      </c>
      <c r="K47" s="77">
        <f t="shared" si="39"/>
        <v>0</v>
      </c>
      <c r="L47" s="34">
        <f t="shared" si="38"/>
        <v>0</v>
      </c>
      <c r="M47" s="77">
        <f t="shared" si="40"/>
        <v>0</v>
      </c>
      <c r="N47" s="61">
        <f t="shared" si="41"/>
        <v>0</v>
      </c>
      <c r="O47" s="78">
        <f t="shared" si="42"/>
        <v>0</v>
      </c>
      <c r="P47" s="38">
        <f t="shared" si="43"/>
        <v>0</v>
      </c>
      <c r="Q47" s="75">
        <f t="shared" si="44"/>
        <v>0</v>
      </c>
      <c r="R47" s="38">
        <f t="shared" si="45"/>
        <v>0</v>
      </c>
      <c r="S47" s="75">
        <f t="shared" si="46"/>
        <v>0</v>
      </c>
      <c r="T47" s="62">
        <f t="shared" si="47"/>
        <v>0</v>
      </c>
      <c r="U47" s="76">
        <f t="shared" si="48"/>
        <v>0</v>
      </c>
      <c r="V47" s="34">
        <f t="shared" si="49"/>
        <v>0</v>
      </c>
      <c r="W47" s="77">
        <f t="shared" si="50"/>
        <v>0</v>
      </c>
      <c r="X47" s="34">
        <f t="shared" si="51"/>
        <v>0</v>
      </c>
      <c r="Y47" s="77">
        <f t="shared" si="52"/>
        <v>0</v>
      </c>
      <c r="Z47" s="61">
        <f t="shared" si="53"/>
        <v>0</v>
      </c>
      <c r="AA47" s="6"/>
    </row>
    <row r="48" spans="1:27" ht="14.25" x14ac:dyDescent="0.2">
      <c r="A48" s="10"/>
      <c r="B48" s="37" t="s">
        <v>25</v>
      </c>
      <c r="C48" s="74">
        <f t="shared" si="33"/>
        <v>0</v>
      </c>
      <c r="D48" s="38">
        <f t="shared" si="34"/>
        <v>0</v>
      </c>
      <c r="E48" s="75">
        <f t="shared" si="33"/>
        <v>0</v>
      </c>
      <c r="F48" s="38">
        <f t="shared" si="34"/>
        <v>0</v>
      </c>
      <c r="G48" s="75">
        <f t="shared" si="35"/>
        <v>0</v>
      </c>
      <c r="H48" s="62">
        <f t="shared" si="36"/>
        <v>0</v>
      </c>
      <c r="I48" s="76">
        <f t="shared" si="37"/>
        <v>0</v>
      </c>
      <c r="J48" s="34">
        <f t="shared" si="38"/>
        <v>0</v>
      </c>
      <c r="K48" s="77">
        <f t="shared" si="39"/>
        <v>0</v>
      </c>
      <c r="L48" s="34">
        <f t="shared" si="38"/>
        <v>0</v>
      </c>
      <c r="M48" s="77">
        <f t="shared" si="40"/>
        <v>0</v>
      </c>
      <c r="N48" s="61">
        <f t="shared" si="41"/>
        <v>0</v>
      </c>
      <c r="O48" s="78">
        <f t="shared" si="42"/>
        <v>0</v>
      </c>
      <c r="P48" s="38">
        <f t="shared" si="43"/>
        <v>0</v>
      </c>
      <c r="Q48" s="75">
        <f t="shared" si="44"/>
        <v>0</v>
      </c>
      <c r="R48" s="38">
        <f t="shared" si="45"/>
        <v>0</v>
      </c>
      <c r="S48" s="75">
        <f t="shared" si="46"/>
        <v>0</v>
      </c>
      <c r="T48" s="62">
        <f t="shared" si="47"/>
        <v>0</v>
      </c>
      <c r="U48" s="76">
        <f t="shared" si="48"/>
        <v>0</v>
      </c>
      <c r="V48" s="34">
        <f t="shared" si="49"/>
        <v>0</v>
      </c>
      <c r="W48" s="77">
        <f t="shared" si="50"/>
        <v>0</v>
      </c>
      <c r="X48" s="34">
        <f t="shared" si="51"/>
        <v>0</v>
      </c>
      <c r="Y48" s="77">
        <f t="shared" si="52"/>
        <v>0</v>
      </c>
      <c r="Z48" s="61">
        <f t="shared" si="53"/>
        <v>0</v>
      </c>
      <c r="AA48" s="6"/>
    </row>
    <row r="49" spans="1:27" ht="14.25" x14ac:dyDescent="0.2">
      <c r="A49" s="10"/>
      <c r="B49" s="37" t="s">
        <v>26</v>
      </c>
      <c r="C49" s="74">
        <f t="shared" si="33"/>
        <v>0</v>
      </c>
      <c r="D49" s="38">
        <f t="shared" si="34"/>
        <v>0</v>
      </c>
      <c r="E49" s="75">
        <f t="shared" si="33"/>
        <v>0</v>
      </c>
      <c r="F49" s="38">
        <f t="shared" si="34"/>
        <v>0</v>
      </c>
      <c r="G49" s="75">
        <f t="shared" si="35"/>
        <v>0</v>
      </c>
      <c r="H49" s="62">
        <f t="shared" si="36"/>
        <v>0</v>
      </c>
      <c r="I49" s="76">
        <f t="shared" si="37"/>
        <v>0</v>
      </c>
      <c r="J49" s="34">
        <f t="shared" si="38"/>
        <v>0</v>
      </c>
      <c r="K49" s="77">
        <f t="shared" si="39"/>
        <v>0</v>
      </c>
      <c r="L49" s="34">
        <f t="shared" si="38"/>
        <v>0</v>
      </c>
      <c r="M49" s="77">
        <f t="shared" si="40"/>
        <v>0</v>
      </c>
      <c r="N49" s="61">
        <f t="shared" si="41"/>
        <v>0</v>
      </c>
      <c r="O49" s="78">
        <f t="shared" si="42"/>
        <v>0</v>
      </c>
      <c r="P49" s="38">
        <f t="shared" si="43"/>
        <v>0</v>
      </c>
      <c r="Q49" s="75">
        <f t="shared" si="44"/>
        <v>0</v>
      </c>
      <c r="R49" s="38">
        <f t="shared" si="45"/>
        <v>0</v>
      </c>
      <c r="S49" s="75">
        <f t="shared" si="46"/>
        <v>0</v>
      </c>
      <c r="T49" s="62">
        <f t="shared" si="47"/>
        <v>0</v>
      </c>
      <c r="U49" s="76">
        <f t="shared" si="48"/>
        <v>0</v>
      </c>
      <c r="V49" s="34">
        <f t="shared" si="49"/>
        <v>0</v>
      </c>
      <c r="W49" s="77">
        <f t="shared" si="50"/>
        <v>0</v>
      </c>
      <c r="X49" s="34">
        <f t="shared" si="51"/>
        <v>0</v>
      </c>
      <c r="Y49" s="77">
        <f t="shared" si="52"/>
        <v>0</v>
      </c>
      <c r="Z49" s="61">
        <f t="shared" si="53"/>
        <v>0</v>
      </c>
      <c r="AA49" s="6"/>
    </row>
    <row r="50" spans="1:27" ht="14.25" x14ac:dyDescent="0.2">
      <c r="A50" s="10"/>
      <c r="B50" s="37" t="s">
        <v>27</v>
      </c>
      <c r="C50" s="74">
        <f t="shared" si="33"/>
        <v>-207</v>
      </c>
      <c r="D50" s="38">
        <f t="shared" si="34"/>
        <v>-0.22697368421052633</v>
      </c>
      <c r="E50" s="75">
        <f t="shared" si="33"/>
        <v>-207</v>
      </c>
      <c r="F50" s="38">
        <f t="shared" si="34"/>
        <v>-0.971830985915493</v>
      </c>
      <c r="G50" s="75">
        <f t="shared" si="35"/>
        <v>0</v>
      </c>
      <c r="H50" s="62">
        <f t="shared" si="36"/>
        <v>0</v>
      </c>
      <c r="I50" s="76">
        <f t="shared" si="37"/>
        <v>-540</v>
      </c>
      <c r="J50" s="34">
        <f t="shared" si="38"/>
        <v>-0.31820860341779611</v>
      </c>
      <c r="K50" s="77">
        <f t="shared" si="39"/>
        <v>-540</v>
      </c>
      <c r="L50" s="34">
        <f t="shared" si="38"/>
        <v>6.9230769230769234</v>
      </c>
      <c r="M50" s="77">
        <f t="shared" si="40"/>
        <v>0</v>
      </c>
      <c r="N50" s="61">
        <f t="shared" si="41"/>
        <v>0</v>
      </c>
      <c r="O50" s="78">
        <f t="shared" si="42"/>
        <v>-632</v>
      </c>
      <c r="P50" s="38">
        <f t="shared" si="43"/>
        <v>-0.2917820867959372</v>
      </c>
      <c r="Q50" s="75">
        <f t="shared" si="44"/>
        <v>-632</v>
      </c>
      <c r="R50" s="38">
        <f t="shared" si="45"/>
        <v>0.55100261551874452</v>
      </c>
      <c r="S50" s="75">
        <f t="shared" si="46"/>
        <v>0</v>
      </c>
      <c r="T50" s="62">
        <f t="shared" si="47"/>
        <v>0</v>
      </c>
      <c r="U50" s="76">
        <f t="shared" si="48"/>
        <v>-995</v>
      </c>
      <c r="V50" s="34">
        <f t="shared" si="49"/>
        <v>-0.27508985346972631</v>
      </c>
      <c r="W50" s="77">
        <f t="shared" si="50"/>
        <v>-995</v>
      </c>
      <c r="X50" s="34">
        <f t="shared" si="51"/>
        <v>1.5307692307692307</v>
      </c>
      <c r="Y50" s="77">
        <f t="shared" si="52"/>
        <v>0</v>
      </c>
      <c r="Z50" s="61">
        <f t="shared" si="53"/>
        <v>0</v>
      </c>
      <c r="AA50" s="6"/>
    </row>
    <row r="51" spans="1:27" ht="14.25" x14ac:dyDescent="0.2">
      <c r="A51" s="10"/>
      <c r="B51" s="42" t="s">
        <v>28</v>
      </c>
      <c r="C51" s="43">
        <f>SUM(C36:C50)</f>
        <v>912</v>
      </c>
      <c r="D51" s="44">
        <f t="shared" si="34"/>
        <v>1</v>
      </c>
      <c r="E51" s="48">
        <f>SUM(E36:E50)</f>
        <v>213</v>
      </c>
      <c r="F51" s="44">
        <f t="shared" si="34"/>
        <v>1</v>
      </c>
      <c r="G51" s="48">
        <f>SUM(G36:G50)</f>
        <v>301143</v>
      </c>
      <c r="H51" s="67">
        <f t="shared" si="36"/>
        <v>1</v>
      </c>
      <c r="I51" s="45">
        <f>SUM(I36:I50)</f>
        <v>1697</v>
      </c>
      <c r="J51" s="46">
        <f t="shared" si="38"/>
        <v>1</v>
      </c>
      <c r="K51" s="47">
        <f>SUM(K36:K50)</f>
        <v>-78</v>
      </c>
      <c r="L51" s="46">
        <f t="shared" si="38"/>
        <v>1</v>
      </c>
      <c r="M51" s="47">
        <f>SUM(M36:M50)</f>
        <v>306457</v>
      </c>
      <c r="N51" s="65">
        <f t="shared" si="41"/>
        <v>1</v>
      </c>
      <c r="O51" s="63">
        <f>SUM(O36:O50)</f>
        <v>2166</v>
      </c>
      <c r="P51" s="44">
        <f t="shared" si="43"/>
        <v>1</v>
      </c>
      <c r="Q51" s="48">
        <f>SUM(Q36:Q50)</f>
        <v>-1147</v>
      </c>
      <c r="R51" s="44">
        <f t="shared" si="45"/>
        <v>1</v>
      </c>
      <c r="S51" s="48">
        <f>SUM(S36:S50)</f>
        <v>298406</v>
      </c>
      <c r="T51" s="67">
        <f t="shared" si="47"/>
        <v>1</v>
      </c>
      <c r="U51" s="45">
        <f>SUM(U36:U50)</f>
        <v>3617</v>
      </c>
      <c r="V51" s="46">
        <f t="shared" si="49"/>
        <v>1</v>
      </c>
      <c r="W51" s="47">
        <f>SUM(W36:W50)</f>
        <v>-650</v>
      </c>
      <c r="X51" s="46">
        <f t="shared" si="51"/>
        <v>1</v>
      </c>
      <c r="Y51" s="47">
        <f>SUM(Y36:Y50)</f>
        <v>367629</v>
      </c>
      <c r="Z51" s="65">
        <f t="shared" si="53"/>
        <v>1</v>
      </c>
      <c r="AA51" s="6"/>
    </row>
    <row r="52" spans="1:27" ht="14.25" x14ac:dyDescent="0.2">
      <c r="A52" s="10"/>
      <c r="B52" s="6"/>
      <c r="C52" s="49"/>
      <c r="D52" s="50"/>
      <c r="E52" s="49"/>
      <c r="F52" s="50"/>
      <c r="G52" s="49"/>
      <c r="H52" s="50"/>
      <c r="I52" s="49"/>
      <c r="J52" s="50"/>
      <c r="K52" s="49"/>
      <c r="L52" s="50"/>
      <c r="M52" s="49"/>
      <c r="N52" s="50"/>
      <c r="O52" s="49"/>
      <c r="P52" s="50"/>
      <c r="Q52" s="49"/>
      <c r="R52" s="50"/>
      <c r="S52" s="49"/>
      <c r="T52" s="50"/>
      <c r="U52" s="49"/>
      <c r="V52" s="50"/>
      <c r="W52" s="49"/>
      <c r="X52" s="50"/>
      <c r="Y52" s="51"/>
      <c r="Z52" s="50"/>
      <c r="AA52" s="6"/>
    </row>
    <row r="53" spans="1:27" ht="14.25" x14ac:dyDescent="0.2">
      <c r="A53" s="10"/>
      <c r="B53" s="30" t="s">
        <v>29</v>
      </c>
      <c r="C53" s="69">
        <f t="shared" ref="C53:E54" si="54">C25</f>
        <v>912</v>
      </c>
      <c r="D53" s="32">
        <f>IFERROR(C53/C$55,"")</f>
        <v>1</v>
      </c>
      <c r="E53" s="70">
        <f t="shared" si="54"/>
        <v>213</v>
      </c>
      <c r="F53" s="32">
        <f>IFERROR(E53/E$55,"")</f>
        <v>1</v>
      </c>
      <c r="G53" s="70">
        <f t="shared" ref="G53:G54" si="55">G25</f>
        <v>301143</v>
      </c>
      <c r="H53" s="58">
        <f>IFERROR(G53/G$55,"")</f>
        <v>1</v>
      </c>
      <c r="I53" s="71">
        <f t="shared" ref="I53:I54" si="56">IF(I$23=0,"",I25+C53)</f>
        <v>1697</v>
      </c>
      <c r="J53" s="55">
        <f>IFERROR(I53/I$55,"")</f>
        <v>1</v>
      </c>
      <c r="K53" s="72">
        <f t="shared" ref="K53:K54" si="57">IF(K$23=0,"",K25+E53)</f>
        <v>-78</v>
      </c>
      <c r="L53" s="55">
        <f>IFERROR(K53/K$55,"")</f>
        <v>1</v>
      </c>
      <c r="M53" s="72">
        <f t="shared" ref="M53:M54" si="58">M25</f>
        <v>306457</v>
      </c>
      <c r="N53" s="57">
        <f>IFERROR(M53/M$55,"")</f>
        <v>1</v>
      </c>
      <c r="O53" s="69">
        <f t="shared" ref="O53:O54" si="59">IF(O$23=0,"",O25+I53)</f>
        <v>2166</v>
      </c>
      <c r="P53" s="32">
        <f>IFERROR(O53/O$55,"")</f>
        <v>1</v>
      </c>
      <c r="Q53" s="70">
        <f t="shared" ref="Q53:Q54" si="60">IF(Q$23=0,"",Q25+K53)</f>
        <v>-1147</v>
      </c>
      <c r="R53" s="32">
        <f>IFERROR(Q53/Q$55,"")</f>
        <v>1</v>
      </c>
      <c r="S53" s="70">
        <f t="shared" ref="S53:S54" si="61">S25</f>
        <v>298406</v>
      </c>
      <c r="T53" s="58">
        <f>IFERROR(S53/S$55,"")</f>
        <v>1</v>
      </c>
      <c r="U53" s="71">
        <f t="shared" ref="U53:U54" si="62">IF(U$23=0,"",U25+O53)</f>
        <v>3617</v>
      </c>
      <c r="V53" s="55">
        <f>IFERROR(U53/U$55,"")</f>
        <v>1</v>
      </c>
      <c r="W53" s="72">
        <f t="shared" ref="W53:W54" si="63">IF(W$23=0,"",W25+Q53)</f>
        <v>-650</v>
      </c>
      <c r="X53" s="55">
        <f>IFERROR(W53/W$55,"")</f>
        <v>1</v>
      </c>
      <c r="Y53" s="72">
        <f t="shared" ref="Y53:Y54" si="64">Y25</f>
        <v>367629</v>
      </c>
      <c r="Z53" s="57">
        <f>IFERROR(Y53/Y$55,"")</f>
        <v>1</v>
      </c>
      <c r="AA53" s="6"/>
    </row>
    <row r="54" spans="1:27" ht="14.25" x14ac:dyDescent="0.2">
      <c r="A54" s="10"/>
      <c r="B54" s="37" t="s">
        <v>30</v>
      </c>
      <c r="C54" s="74">
        <f t="shared" si="54"/>
        <v>0</v>
      </c>
      <c r="D54" s="38">
        <f t="shared" ref="D54:F55" si="65">IFERROR(C54/C$55,"")</f>
        <v>0</v>
      </c>
      <c r="E54" s="75">
        <f t="shared" si="54"/>
        <v>0</v>
      </c>
      <c r="F54" s="38">
        <f t="shared" si="65"/>
        <v>0</v>
      </c>
      <c r="G54" s="75">
        <f t="shared" si="55"/>
        <v>0</v>
      </c>
      <c r="H54" s="62">
        <f t="shared" ref="H54:H55" si="66">IFERROR(G54/G$55,"")</f>
        <v>0</v>
      </c>
      <c r="I54" s="76">
        <f t="shared" si="56"/>
        <v>0</v>
      </c>
      <c r="J54" s="34">
        <f t="shared" ref="J54:L55" si="67">IFERROR(I54/I$55,"")</f>
        <v>0</v>
      </c>
      <c r="K54" s="77">
        <f t="shared" si="57"/>
        <v>0</v>
      </c>
      <c r="L54" s="34">
        <f t="shared" si="67"/>
        <v>0</v>
      </c>
      <c r="M54" s="77">
        <f t="shared" si="58"/>
        <v>0</v>
      </c>
      <c r="N54" s="61">
        <f t="shared" ref="N54:N55" si="68">IFERROR(M54/M$55,"")</f>
        <v>0</v>
      </c>
      <c r="O54" s="74">
        <f t="shared" si="59"/>
        <v>0</v>
      </c>
      <c r="P54" s="38">
        <f t="shared" ref="P54:P55" si="69">IFERROR(O54/O$55,"")</f>
        <v>0</v>
      </c>
      <c r="Q54" s="75">
        <f t="shared" si="60"/>
        <v>0</v>
      </c>
      <c r="R54" s="38">
        <f t="shared" ref="R54:R55" si="70">IFERROR(Q54/Q$55,"")</f>
        <v>0</v>
      </c>
      <c r="S54" s="75">
        <f t="shared" si="61"/>
        <v>0</v>
      </c>
      <c r="T54" s="62">
        <f t="shared" ref="T54:T55" si="71">IFERROR(S54/S$55,"")</f>
        <v>0</v>
      </c>
      <c r="U54" s="76">
        <f t="shared" si="62"/>
        <v>0</v>
      </c>
      <c r="V54" s="34">
        <f t="shared" ref="V54:V55" si="72">IFERROR(U54/U$55,"")</f>
        <v>0</v>
      </c>
      <c r="W54" s="77">
        <f t="shared" si="63"/>
        <v>0</v>
      </c>
      <c r="X54" s="34">
        <f t="shared" ref="X54:X55" si="73">IFERROR(W54/W$55,"")</f>
        <v>0</v>
      </c>
      <c r="Y54" s="77">
        <f t="shared" si="64"/>
        <v>0</v>
      </c>
      <c r="Z54" s="61">
        <f t="shared" ref="Z54:Z55" si="74">IFERROR(Y54/Y$55,"")</f>
        <v>0</v>
      </c>
      <c r="AA54" s="6"/>
    </row>
    <row r="55" spans="1:27" ht="14.25" x14ac:dyDescent="0.2">
      <c r="A55" s="10"/>
      <c r="B55" s="42" t="s">
        <v>28</v>
      </c>
      <c r="C55" s="63">
        <f>SUM(C53:C54)</f>
        <v>912</v>
      </c>
      <c r="D55" s="44">
        <f t="shared" si="65"/>
        <v>1</v>
      </c>
      <c r="E55" s="48">
        <f>SUM(E53:E54)</f>
        <v>213</v>
      </c>
      <c r="F55" s="44">
        <f t="shared" si="65"/>
        <v>1</v>
      </c>
      <c r="G55" s="48">
        <f>SUM(G53:G54)</f>
        <v>301143</v>
      </c>
      <c r="H55" s="67">
        <f t="shared" si="66"/>
        <v>1</v>
      </c>
      <c r="I55" s="45">
        <f>SUM(I53:I54)</f>
        <v>1697</v>
      </c>
      <c r="J55" s="46">
        <f t="shared" si="67"/>
        <v>1</v>
      </c>
      <c r="K55" s="47">
        <f>SUM(K53:K54)</f>
        <v>-78</v>
      </c>
      <c r="L55" s="46">
        <f t="shared" si="67"/>
        <v>1</v>
      </c>
      <c r="M55" s="47">
        <f>SUM(M53:M54)</f>
        <v>306457</v>
      </c>
      <c r="N55" s="65">
        <f t="shared" si="68"/>
        <v>1</v>
      </c>
      <c r="O55" s="63">
        <f>SUM(O53:O54)</f>
        <v>2166</v>
      </c>
      <c r="P55" s="44">
        <f t="shared" si="69"/>
        <v>1</v>
      </c>
      <c r="Q55" s="48">
        <f>SUM(Q53:Q54)</f>
        <v>-1147</v>
      </c>
      <c r="R55" s="44">
        <f t="shared" si="70"/>
        <v>1</v>
      </c>
      <c r="S55" s="48">
        <f>SUM(S53:S54)</f>
        <v>298406</v>
      </c>
      <c r="T55" s="67">
        <f t="shared" si="71"/>
        <v>1</v>
      </c>
      <c r="U55" s="45">
        <f>SUM(U53:U54)</f>
        <v>3617</v>
      </c>
      <c r="V55" s="46">
        <f t="shared" si="72"/>
        <v>1</v>
      </c>
      <c r="W55" s="47">
        <f>SUM(W53:W54)</f>
        <v>-650</v>
      </c>
      <c r="X55" s="46">
        <f t="shared" si="73"/>
        <v>1</v>
      </c>
      <c r="Y55" s="47">
        <f>SUM(Y53:Y54)</f>
        <v>367629</v>
      </c>
      <c r="Z55" s="65">
        <f t="shared" si="74"/>
        <v>1</v>
      </c>
      <c r="AA55" s="6"/>
    </row>
    <row r="56" spans="1:27" ht="14.25" x14ac:dyDescent="0.2">
      <c r="A56" s="10"/>
      <c r="B56" s="6"/>
      <c r="C56" s="49"/>
      <c r="D56" s="50"/>
      <c r="E56" s="49"/>
      <c r="F56" s="50"/>
      <c r="G56" s="49"/>
      <c r="H56" s="50"/>
      <c r="I56" s="49"/>
      <c r="J56" s="50"/>
      <c r="K56" s="49"/>
      <c r="L56" s="50"/>
      <c r="M56" s="49"/>
      <c r="N56" s="50"/>
      <c r="O56" s="49"/>
      <c r="P56" s="50"/>
      <c r="Q56" s="49"/>
      <c r="R56" s="50"/>
      <c r="S56" s="49"/>
      <c r="T56" s="50"/>
      <c r="U56" s="49"/>
      <c r="V56" s="50"/>
      <c r="W56" s="49"/>
      <c r="X56" s="50"/>
      <c r="Y56" s="49"/>
      <c r="Z56" s="50"/>
      <c r="AA56" s="6"/>
    </row>
    <row r="57" spans="1:27" ht="14.25" x14ac:dyDescent="0.2">
      <c r="A57" s="10"/>
      <c r="B57" s="30" t="s">
        <v>31</v>
      </c>
      <c r="C57" s="69">
        <f t="shared" ref="C57:E58" si="75">C29</f>
        <v>912</v>
      </c>
      <c r="D57" s="32">
        <f>IFERROR(C57/C$59,"")</f>
        <v>1</v>
      </c>
      <c r="E57" s="70">
        <f t="shared" si="75"/>
        <v>213</v>
      </c>
      <c r="F57" s="32">
        <f>IFERROR(E57/E$59,"")</f>
        <v>1</v>
      </c>
      <c r="G57" s="70">
        <f t="shared" ref="G57:G58" si="76">G29</f>
        <v>301143</v>
      </c>
      <c r="H57" s="58">
        <f>IFERROR(G57/G$59,"")</f>
        <v>1</v>
      </c>
      <c r="I57" s="71">
        <f t="shared" ref="I57:I58" si="77">IF(I$23=0,"",I29+C57)</f>
        <v>1697</v>
      </c>
      <c r="J57" s="55">
        <f>IFERROR(I57/I$59,"")</f>
        <v>1</v>
      </c>
      <c r="K57" s="72">
        <f t="shared" ref="K57:K58" si="78">IF(K$23=0,"",K29+E57)</f>
        <v>-78</v>
      </c>
      <c r="L57" s="55">
        <f>IFERROR(K57/K$59,"")</f>
        <v>1</v>
      </c>
      <c r="M57" s="72">
        <f t="shared" ref="M57:M58" si="79">M29</f>
        <v>306457</v>
      </c>
      <c r="N57" s="57">
        <f>IFERROR(M57/M$59,"")</f>
        <v>1</v>
      </c>
      <c r="O57" s="69">
        <f t="shared" ref="O57:O58" si="80">IF(O$23=0,"",O29+I57)</f>
        <v>2166</v>
      </c>
      <c r="P57" s="32">
        <f>IFERROR(O57/O$59,"")</f>
        <v>1</v>
      </c>
      <c r="Q57" s="70">
        <f t="shared" ref="Q57:Q58" si="81">IF(Q$23=0,"",Q29+K57)</f>
        <v>-1147</v>
      </c>
      <c r="R57" s="32">
        <f>IFERROR(Q57/Q$59,"")</f>
        <v>1</v>
      </c>
      <c r="S57" s="70">
        <f t="shared" ref="S57:S58" si="82">S29</f>
        <v>298406</v>
      </c>
      <c r="T57" s="58">
        <f>IFERROR(S57/S$59,"")</f>
        <v>1</v>
      </c>
      <c r="U57" s="71">
        <f t="shared" ref="U57:U58" si="83">IF(U$23=0,"",U29+O57)</f>
        <v>3910</v>
      </c>
      <c r="V57" s="55">
        <f>IFERROR(U57/U$59,"")</f>
        <v>1.0810063588609344</v>
      </c>
      <c r="W57" s="72">
        <f t="shared" ref="W57:W58" si="84">IF(W$23=0,"",W29+Q57)</f>
        <v>-357</v>
      </c>
      <c r="X57" s="55">
        <f>IFERROR(W57/W$59,"")</f>
        <v>0.54923076923076919</v>
      </c>
      <c r="Y57" s="72">
        <f t="shared" ref="Y57:Y58" si="85">Y29</f>
        <v>367629</v>
      </c>
      <c r="Z57" s="57">
        <f>IFERROR(Y57/Y$59,"")</f>
        <v>1</v>
      </c>
      <c r="AA57" s="6"/>
    </row>
    <row r="58" spans="1:27" ht="14.25" x14ac:dyDescent="0.2">
      <c r="A58" s="10"/>
      <c r="B58" s="37" t="s">
        <v>32</v>
      </c>
      <c r="C58" s="74">
        <f t="shared" si="75"/>
        <v>0</v>
      </c>
      <c r="D58" s="38">
        <f t="shared" ref="D58:F59" si="86">IFERROR(C58/C$59,"")</f>
        <v>0</v>
      </c>
      <c r="E58" s="75">
        <f t="shared" si="75"/>
        <v>0</v>
      </c>
      <c r="F58" s="38">
        <f t="shared" si="86"/>
        <v>0</v>
      </c>
      <c r="G58" s="75">
        <f t="shared" si="76"/>
        <v>0</v>
      </c>
      <c r="H58" s="62">
        <f t="shared" ref="H58:H59" si="87">IFERROR(G58/G$59,"")</f>
        <v>0</v>
      </c>
      <c r="I58" s="76">
        <f t="shared" si="77"/>
        <v>0</v>
      </c>
      <c r="J58" s="34">
        <f t="shared" ref="J58:L59" si="88">IFERROR(I58/I$59,"")</f>
        <v>0</v>
      </c>
      <c r="K58" s="77">
        <f t="shared" si="78"/>
        <v>0</v>
      </c>
      <c r="L58" s="34">
        <f t="shared" si="88"/>
        <v>0</v>
      </c>
      <c r="M58" s="77">
        <f t="shared" si="79"/>
        <v>0</v>
      </c>
      <c r="N58" s="61">
        <f t="shared" ref="N58:N59" si="89">IFERROR(M58/M$59,"")</f>
        <v>0</v>
      </c>
      <c r="O58" s="74">
        <f t="shared" si="80"/>
        <v>0</v>
      </c>
      <c r="P58" s="38">
        <f t="shared" ref="P58:P59" si="90">IFERROR(O58/O$59,"")</f>
        <v>0</v>
      </c>
      <c r="Q58" s="75">
        <f t="shared" si="81"/>
        <v>0</v>
      </c>
      <c r="R58" s="38">
        <f t="shared" ref="R58:R59" si="91">IFERROR(Q58/Q$59,"")</f>
        <v>0</v>
      </c>
      <c r="S58" s="75">
        <f t="shared" si="82"/>
        <v>0</v>
      </c>
      <c r="T58" s="62">
        <f t="shared" ref="T58:T59" si="92">IFERROR(S58/S$59,"")</f>
        <v>0</v>
      </c>
      <c r="U58" s="76">
        <f t="shared" si="83"/>
        <v>-293</v>
      </c>
      <c r="V58" s="34">
        <f t="shared" ref="V58:V59" si="93">IFERROR(U58/U$59,"")</f>
        <v>-8.1006358860934477E-2</v>
      </c>
      <c r="W58" s="77">
        <f t="shared" si="84"/>
        <v>-293</v>
      </c>
      <c r="X58" s="34">
        <f t="shared" ref="X58:X59" si="94">IFERROR(W58/W$59,"")</f>
        <v>0.45076923076923076</v>
      </c>
      <c r="Y58" s="77">
        <f t="shared" si="85"/>
        <v>0</v>
      </c>
      <c r="Z58" s="61">
        <f t="shared" ref="Z58:Z59" si="95">IFERROR(Y58/Y$59,"")</f>
        <v>0</v>
      </c>
      <c r="AA58" s="6"/>
    </row>
    <row r="59" spans="1:27" ht="14.25" x14ac:dyDescent="0.2">
      <c r="A59" s="10"/>
      <c r="B59" s="42" t="s">
        <v>28</v>
      </c>
      <c r="C59" s="63">
        <f>SUM(C57:C58)</f>
        <v>912</v>
      </c>
      <c r="D59" s="44">
        <f t="shared" si="86"/>
        <v>1</v>
      </c>
      <c r="E59" s="48">
        <f>SUM(E57:E58)</f>
        <v>213</v>
      </c>
      <c r="F59" s="44">
        <f t="shared" si="86"/>
        <v>1</v>
      </c>
      <c r="G59" s="48">
        <f>SUM(G57:G58)</f>
        <v>301143</v>
      </c>
      <c r="H59" s="67">
        <f t="shared" si="87"/>
        <v>1</v>
      </c>
      <c r="I59" s="45">
        <f>SUM(I57:I58)</f>
        <v>1697</v>
      </c>
      <c r="J59" s="46">
        <f t="shared" si="88"/>
        <v>1</v>
      </c>
      <c r="K59" s="47">
        <f>SUM(K57:K58)</f>
        <v>-78</v>
      </c>
      <c r="L59" s="46">
        <f t="shared" si="88"/>
        <v>1</v>
      </c>
      <c r="M59" s="47">
        <f>SUM(M57:M58)</f>
        <v>306457</v>
      </c>
      <c r="N59" s="65">
        <f t="shared" si="89"/>
        <v>1</v>
      </c>
      <c r="O59" s="63">
        <f>SUM(O57:O58)</f>
        <v>2166</v>
      </c>
      <c r="P59" s="44">
        <f t="shared" si="90"/>
        <v>1</v>
      </c>
      <c r="Q59" s="48">
        <f>SUM(Q57:Q58)</f>
        <v>-1147</v>
      </c>
      <c r="R59" s="44">
        <f t="shared" si="91"/>
        <v>1</v>
      </c>
      <c r="S59" s="48">
        <f>SUM(S57:S58)</f>
        <v>298406</v>
      </c>
      <c r="T59" s="67">
        <f t="shared" si="92"/>
        <v>1</v>
      </c>
      <c r="U59" s="45">
        <f>SUM(U57:U58)</f>
        <v>3617</v>
      </c>
      <c r="V59" s="46">
        <f t="shared" si="93"/>
        <v>1</v>
      </c>
      <c r="W59" s="47">
        <f>SUM(W57:W58)</f>
        <v>-650</v>
      </c>
      <c r="X59" s="46">
        <f t="shared" si="94"/>
        <v>1</v>
      </c>
      <c r="Y59" s="47">
        <f>SUM(Y57:Y58)</f>
        <v>367629</v>
      </c>
      <c r="Z59" s="65">
        <f t="shared" si="95"/>
        <v>1</v>
      </c>
      <c r="AA59" s="6"/>
    </row>
    <row r="60" spans="1:27" ht="14.25" x14ac:dyDescent="0.2">
      <c r="A60" s="10"/>
      <c r="B60" s="6"/>
      <c r="C60" s="6"/>
      <c r="D60" s="6"/>
      <c r="E60" s="6"/>
      <c r="F60" s="6"/>
      <c r="G60" s="6"/>
      <c r="H60" s="6"/>
      <c r="I60" s="9"/>
      <c r="J60" s="6"/>
      <c r="K60" s="9"/>
      <c r="L60" s="6"/>
      <c r="M60" s="6"/>
      <c r="N60" s="6"/>
      <c r="O60" s="9"/>
      <c r="P60" s="6"/>
      <c r="Q60" s="9"/>
      <c r="R60" s="6"/>
      <c r="S60" s="6"/>
      <c r="T60" s="6"/>
      <c r="U60" s="9"/>
      <c r="V60" s="6"/>
      <c r="W60" s="9"/>
      <c r="X60" s="6"/>
      <c r="Y60" s="6"/>
      <c r="Z60" s="6"/>
      <c r="AA60" s="6"/>
    </row>
    <row r="61" spans="1:27" ht="14.25" hidden="1" x14ac:dyDescent="0.2">
      <c r="A61" s="10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  <c r="AA61" s="6"/>
    </row>
  </sheetData>
  <mergeCells count="34">
    <mergeCell ref="W34:X34"/>
    <mergeCell ref="Y34:Z34"/>
    <mergeCell ref="K34:L34"/>
    <mergeCell ref="M34:N34"/>
    <mergeCell ref="O34:P34"/>
    <mergeCell ref="Q34:R34"/>
    <mergeCell ref="S34:T34"/>
    <mergeCell ref="U34:V34"/>
    <mergeCell ref="Y6:Z6"/>
    <mergeCell ref="C33:H33"/>
    <mergeCell ref="I33:N33"/>
    <mergeCell ref="O33:T33"/>
    <mergeCell ref="U33:Z33"/>
    <mergeCell ref="B34:B35"/>
    <mergeCell ref="C34:D34"/>
    <mergeCell ref="E34:F34"/>
    <mergeCell ref="G34:H34"/>
    <mergeCell ref="I34:J34"/>
    <mergeCell ref="M6:N6"/>
    <mergeCell ref="O6:P6"/>
    <mergeCell ref="Q6:R6"/>
    <mergeCell ref="S6:T6"/>
    <mergeCell ref="U6:V6"/>
    <mergeCell ref="W6:X6"/>
    <mergeCell ref="C5:H5"/>
    <mergeCell ref="I5:N5"/>
    <mergeCell ref="O5:T5"/>
    <mergeCell ref="U5:Z5"/>
    <mergeCell ref="B6:B7"/>
    <mergeCell ref="C6:D6"/>
    <mergeCell ref="E6:F6"/>
    <mergeCell ref="G6:H6"/>
    <mergeCell ref="I6:J6"/>
    <mergeCell ref="K6:L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61"/>
  <sheetViews>
    <sheetView showGridLines="0" rightToLeft="1" topLeftCell="J7" workbookViewId="0">
      <selection activeCell="A7" sqref="A1:Z1048576"/>
    </sheetView>
  </sheetViews>
  <sheetFormatPr defaultColWidth="9" defaultRowHeight="14.25" zeroHeight="1" x14ac:dyDescent="0.2"/>
  <cols>
    <col min="1" max="1" width="5.5" style="79" customWidth="1"/>
    <col min="2" max="2" width="20.25" style="7" customWidth="1"/>
    <col min="3" max="26" width="9.75" style="7" customWidth="1"/>
    <col min="27" max="27" width="1.5" style="7" customWidth="1"/>
    <col min="28" max="28" width="9" style="7" customWidth="1"/>
    <col min="29" max="29" width="19.75" style="7" customWidth="1"/>
    <col min="30" max="30" width="7" style="7" customWidth="1"/>
    <col min="31" max="31" width="29.75" style="7" customWidth="1"/>
    <col min="32" max="32" width="8" style="7" customWidth="1"/>
    <col min="33" max="33" width="23.75" style="7" customWidth="1"/>
    <col min="34" max="34" width="13.75" style="7" customWidth="1"/>
    <col min="35" max="35" width="13.125" style="7" customWidth="1"/>
    <col min="36" max="36" width="3.75" style="7" customWidth="1"/>
    <col min="37" max="37" width="9.75" style="7" customWidth="1"/>
    <col min="38" max="16383" width="9" style="7"/>
    <col min="16384" max="16384" width="12.75" style="7" customWidth="1"/>
  </cols>
  <sheetData>
    <row r="1" spans="1:27" ht="20.25" x14ac:dyDescent="0.3">
      <c r="A1" s="1"/>
      <c r="B1" s="2" t="s">
        <v>0</v>
      </c>
      <c r="C1" s="3"/>
      <c r="D1" s="4"/>
      <c r="E1" s="4"/>
      <c r="F1" s="4"/>
      <c r="G1" s="5"/>
      <c r="H1" s="5"/>
      <c r="I1" s="5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</row>
    <row r="2" spans="1:27" ht="20.25" x14ac:dyDescent="0.3">
      <c r="A2" s="1"/>
      <c r="B2" s="2" t="s">
        <v>38</v>
      </c>
      <c r="C2" s="4"/>
      <c r="D2" s="4"/>
      <c r="E2" s="4"/>
      <c r="F2" s="4"/>
      <c r="G2" s="5"/>
      <c r="H2" s="5"/>
      <c r="I2" s="5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</row>
    <row r="3" spans="1:27" ht="18.75" x14ac:dyDescent="0.3">
      <c r="A3" s="1"/>
      <c r="B3" s="8" t="s">
        <v>37</v>
      </c>
      <c r="C3" s="8"/>
      <c r="D3" s="4"/>
      <c r="E3" s="4"/>
      <c r="F3" s="4"/>
      <c r="G3" s="5"/>
      <c r="H3" s="5"/>
      <c r="I3" s="5"/>
      <c r="J3" s="6"/>
      <c r="K3" s="6"/>
      <c r="M3" s="6"/>
      <c r="N3" s="6"/>
      <c r="O3" s="6"/>
      <c r="P3" s="6"/>
      <c r="Q3" s="6"/>
      <c r="R3" s="6"/>
      <c r="S3" s="9"/>
      <c r="T3" s="6"/>
      <c r="U3" s="6"/>
      <c r="V3" s="6"/>
      <c r="W3" s="6"/>
      <c r="X3" s="6"/>
      <c r="Y3" s="6"/>
      <c r="Z3" s="6"/>
      <c r="AA3" s="6"/>
    </row>
    <row r="4" spans="1:27" x14ac:dyDescent="0.2">
      <c r="A4" s="10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</row>
    <row r="5" spans="1:27" s="23" customFormat="1" ht="15.75" x14ac:dyDescent="0.25">
      <c r="A5" s="16"/>
      <c r="B5" s="68" t="s">
        <v>3</v>
      </c>
      <c r="C5" s="12" t="s">
        <v>4</v>
      </c>
      <c r="D5" s="13"/>
      <c r="E5" s="13"/>
      <c r="F5" s="13"/>
      <c r="G5" s="13"/>
      <c r="H5" s="14"/>
      <c r="I5" s="15" t="s">
        <v>5</v>
      </c>
      <c r="J5" s="13"/>
      <c r="K5" s="13"/>
      <c r="L5" s="13"/>
      <c r="M5" s="13"/>
      <c r="N5" s="14"/>
      <c r="O5" s="15" t="s">
        <v>6</v>
      </c>
      <c r="P5" s="13"/>
      <c r="Q5" s="13"/>
      <c r="R5" s="13"/>
      <c r="S5" s="13"/>
      <c r="T5" s="14"/>
      <c r="U5" s="15" t="s">
        <v>7</v>
      </c>
      <c r="V5" s="13"/>
      <c r="W5" s="13"/>
      <c r="X5" s="13"/>
      <c r="Y5" s="13"/>
      <c r="Z5" s="14"/>
      <c r="AA5" s="22"/>
    </row>
    <row r="6" spans="1:27" s="23" customFormat="1" ht="30" customHeight="1" x14ac:dyDescent="0.2">
      <c r="A6" s="16"/>
      <c r="B6" s="17" t="s">
        <v>39</v>
      </c>
      <c r="C6" s="18" t="s">
        <v>8</v>
      </c>
      <c r="D6" s="19"/>
      <c r="E6" s="19" t="s">
        <v>9</v>
      </c>
      <c r="F6" s="19"/>
      <c r="G6" s="19" t="s">
        <v>10</v>
      </c>
      <c r="H6" s="20"/>
      <c r="I6" s="21" t="s">
        <v>8</v>
      </c>
      <c r="J6" s="19"/>
      <c r="K6" s="19" t="s">
        <v>9</v>
      </c>
      <c r="L6" s="19"/>
      <c r="M6" s="19" t="s">
        <v>10</v>
      </c>
      <c r="N6" s="20"/>
      <c r="O6" s="21" t="s">
        <v>8</v>
      </c>
      <c r="P6" s="19"/>
      <c r="Q6" s="19" t="s">
        <v>9</v>
      </c>
      <c r="R6" s="19"/>
      <c r="S6" s="19" t="s">
        <v>10</v>
      </c>
      <c r="T6" s="20"/>
      <c r="U6" s="21" t="s">
        <v>8</v>
      </c>
      <c r="V6" s="19"/>
      <c r="W6" s="19" t="s">
        <v>9</v>
      </c>
      <c r="X6" s="19"/>
      <c r="Y6" s="19" t="s">
        <v>10</v>
      </c>
      <c r="Z6" s="20"/>
      <c r="AA6" s="22"/>
    </row>
    <row r="7" spans="1:27" s="23" customFormat="1" ht="13.9" customHeight="1" x14ac:dyDescent="0.2">
      <c r="A7" s="16"/>
      <c r="B7" s="24"/>
      <c r="C7" s="25" t="s">
        <v>11</v>
      </c>
      <c r="D7" s="26" t="s">
        <v>12</v>
      </c>
      <c r="E7" s="26" t="s">
        <v>11</v>
      </c>
      <c r="F7" s="26" t="s">
        <v>12</v>
      </c>
      <c r="G7" s="26" t="s">
        <v>11</v>
      </c>
      <c r="H7" s="27" t="s">
        <v>12</v>
      </c>
      <c r="I7" s="28" t="s">
        <v>11</v>
      </c>
      <c r="J7" s="26" t="s">
        <v>12</v>
      </c>
      <c r="K7" s="26" t="s">
        <v>11</v>
      </c>
      <c r="L7" s="26" t="s">
        <v>12</v>
      </c>
      <c r="M7" s="26" t="s">
        <v>11</v>
      </c>
      <c r="N7" s="27" t="s">
        <v>12</v>
      </c>
      <c r="O7" s="28" t="s">
        <v>11</v>
      </c>
      <c r="P7" s="26" t="s">
        <v>12</v>
      </c>
      <c r="Q7" s="26" t="s">
        <v>11</v>
      </c>
      <c r="R7" s="26" t="s">
        <v>12</v>
      </c>
      <c r="S7" s="26" t="s">
        <v>11</v>
      </c>
      <c r="T7" s="27" t="s">
        <v>12</v>
      </c>
      <c r="U7" s="28" t="s">
        <v>11</v>
      </c>
      <c r="V7" s="26" t="s">
        <v>12</v>
      </c>
      <c r="W7" s="26" t="s">
        <v>11</v>
      </c>
      <c r="X7" s="26" t="s">
        <v>12</v>
      </c>
      <c r="Y7" s="26" t="s">
        <v>11</v>
      </c>
      <c r="Z7" s="27" t="s">
        <v>12</v>
      </c>
      <c r="AA7" s="22"/>
    </row>
    <row r="8" spans="1:27" x14ac:dyDescent="0.2">
      <c r="A8" s="29"/>
      <c r="B8" s="30" t="s">
        <v>13</v>
      </c>
      <c r="C8" s="31">
        <v>-1</v>
      </c>
      <c r="D8" s="32">
        <v>-3.4958923265163432E-5</v>
      </c>
      <c r="E8" s="53">
        <v>-1</v>
      </c>
      <c r="F8" s="32">
        <v>-6.4561947188327196E-5</v>
      </c>
      <c r="G8" s="53">
        <v>268656</v>
      </c>
      <c r="H8" s="32">
        <v>9.1383166348343564E-2</v>
      </c>
      <c r="I8" s="33">
        <v>1015</v>
      </c>
      <c r="J8" s="34">
        <v>1.9212932290976547E-2</v>
      </c>
      <c r="K8" s="35">
        <v>1015</v>
      </c>
      <c r="L8" s="34">
        <v>2.7100632793100685E-2</v>
      </c>
      <c r="M8" s="35">
        <v>182979</v>
      </c>
      <c r="N8" s="34">
        <v>6.3209591826441772E-2</v>
      </c>
      <c r="O8" s="36">
        <v>45</v>
      </c>
      <c r="P8" s="32">
        <v>1.8394375408763899E-3</v>
      </c>
      <c r="Q8" s="60">
        <v>45</v>
      </c>
      <c r="R8" s="32">
        <v>5.2600818234950324E-3</v>
      </c>
      <c r="S8" s="60">
        <v>260420</v>
      </c>
      <c r="T8" s="32">
        <v>9.3954743556440679E-2</v>
      </c>
      <c r="U8" s="33">
        <v>473</v>
      </c>
      <c r="V8" s="34">
        <v>1.3994910941475827E-2</v>
      </c>
      <c r="W8" s="35">
        <v>473</v>
      </c>
      <c r="X8" s="34">
        <v>1.6110902959910078E-2</v>
      </c>
      <c r="Y8" s="35">
        <v>125386</v>
      </c>
      <c r="Z8" s="34">
        <v>4.4227647553063229E-2</v>
      </c>
      <c r="AA8" s="6"/>
    </row>
    <row r="9" spans="1:27" x14ac:dyDescent="0.2">
      <c r="A9" s="29"/>
      <c r="B9" s="37" t="s">
        <v>14</v>
      </c>
      <c r="C9" s="36">
        <v>1511</v>
      </c>
      <c r="D9" s="38">
        <v>5.2822933053661945E-2</v>
      </c>
      <c r="E9" s="60">
        <v>-3195</v>
      </c>
      <c r="F9" s="38">
        <v>-0.20627542126670539</v>
      </c>
      <c r="G9" s="60">
        <v>223509</v>
      </c>
      <c r="H9" s="38">
        <v>7.6026443211214045E-2</v>
      </c>
      <c r="I9" s="33">
        <v>2613</v>
      </c>
      <c r="J9" s="34">
        <v>4.9461470025932729E-2</v>
      </c>
      <c r="K9" s="35">
        <v>-2659</v>
      </c>
      <c r="L9" s="34">
        <v>-7.09956478786746E-2</v>
      </c>
      <c r="M9" s="35">
        <v>207842</v>
      </c>
      <c r="N9" s="34">
        <v>7.1798446730998153E-2</v>
      </c>
      <c r="O9" s="36">
        <v>1400</v>
      </c>
      <c r="P9" s="38">
        <v>5.7226945716154352E-2</v>
      </c>
      <c r="Q9" s="60">
        <v>-3206</v>
      </c>
      <c r="R9" s="38">
        <v>-0.37475160724722384</v>
      </c>
      <c r="S9" s="60">
        <v>174110</v>
      </c>
      <c r="T9" s="38">
        <v>6.2815683897595745E-2</v>
      </c>
      <c r="U9" s="33">
        <v>1342</v>
      </c>
      <c r="V9" s="34">
        <v>3.9706491508373278E-2</v>
      </c>
      <c r="W9" s="35">
        <v>-511</v>
      </c>
      <c r="X9" s="34">
        <v>-1.7405224973602643E-2</v>
      </c>
      <c r="Y9" s="35">
        <v>282680</v>
      </c>
      <c r="Z9" s="34">
        <v>9.9710265981049831E-2</v>
      </c>
      <c r="AA9" s="6"/>
    </row>
    <row r="10" spans="1:27" x14ac:dyDescent="0.2">
      <c r="A10" s="29"/>
      <c r="B10" s="37" t="s">
        <v>15</v>
      </c>
      <c r="C10" s="36">
        <v>0</v>
      </c>
      <c r="D10" s="38">
        <v>0</v>
      </c>
      <c r="E10" s="60">
        <v>0</v>
      </c>
      <c r="F10" s="38">
        <v>0</v>
      </c>
      <c r="G10" s="60">
        <v>0</v>
      </c>
      <c r="H10" s="38">
        <v>0</v>
      </c>
      <c r="I10" s="33">
        <v>0</v>
      </c>
      <c r="J10" s="34">
        <v>0</v>
      </c>
      <c r="K10" s="35">
        <v>0</v>
      </c>
      <c r="L10" s="34">
        <v>0</v>
      </c>
      <c r="M10" s="35">
        <v>0</v>
      </c>
      <c r="N10" s="34">
        <v>0</v>
      </c>
      <c r="O10" s="36">
        <v>0</v>
      </c>
      <c r="P10" s="38">
        <v>0</v>
      </c>
      <c r="Q10" s="60">
        <v>0</v>
      </c>
      <c r="R10" s="38">
        <v>0</v>
      </c>
      <c r="S10" s="60">
        <v>0</v>
      </c>
      <c r="T10" s="38">
        <v>0</v>
      </c>
      <c r="U10" s="33">
        <v>0</v>
      </c>
      <c r="V10" s="34">
        <v>0</v>
      </c>
      <c r="W10" s="35">
        <v>0</v>
      </c>
      <c r="X10" s="34">
        <v>0</v>
      </c>
      <c r="Y10" s="35">
        <v>0</v>
      </c>
      <c r="Z10" s="34">
        <v>0</v>
      </c>
      <c r="AA10" s="6"/>
    </row>
    <row r="11" spans="1:27" x14ac:dyDescent="0.2">
      <c r="A11" s="29"/>
      <c r="B11" s="37" t="s">
        <v>16</v>
      </c>
      <c r="C11" s="36">
        <v>4668</v>
      </c>
      <c r="D11" s="38">
        <v>0.1631882538017829</v>
      </c>
      <c r="E11" s="60">
        <v>-3742</v>
      </c>
      <c r="F11" s="38">
        <v>-0.24159080637872038</v>
      </c>
      <c r="G11" s="60">
        <v>457269</v>
      </c>
      <c r="H11" s="38">
        <v>0.15553975750752155</v>
      </c>
      <c r="I11" s="33">
        <v>9622</v>
      </c>
      <c r="J11" s="34">
        <v>0.18213481231899145</v>
      </c>
      <c r="K11" s="35">
        <v>-482</v>
      </c>
      <c r="L11" s="34">
        <v>-1.2869463060368996E-2</v>
      </c>
      <c r="M11" s="35">
        <v>485760</v>
      </c>
      <c r="N11" s="34">
        <v>0.16780445474951966</v>
      </c>
      <c r="O11" s="36">
        <v>5715</v>
      </c>
      <c r="P11" s="38">
        <v>0.23360856769130151</v>
      </c>
      <c r="Q11" s="60">
        <v>-5588</v>
      </c>
      <c r="R11" s="38">
        <v>-0.65318527177089425</v>
      </c>
      <c r="S11" s="60">
        <v>469568</v>
      </c>
      <c r="T11" s="38">
        <v>0.16941149305856207</v>
      </c>
      <c r="U11" s="33">
        <v>3722</v>
      </c>
      <c r="V11" s="34">
        <v>0.11012485945913959</v>
      </c>
      <c r="W11" s="35">
        <v>1136</v>
      </c>
      <c r="X11" s="34">
        <v>3.8693415988282978E-2</v>
      </c>
      <c r="Y11" s="35">
        <v>501390</v>
      </c>
      <c r="Z11" s="34">
        <v>0.17685626949284908</v>
      </c>
      <c r="AA11" s="6"/>
    </row>
    <row r="12" spans="1:27" x14ac:dyDescent="0.2">
      <c r="A12" s="39"/>
      <c r="B12" s="37" t="s">
        <v>17</v>
      </c>
      <c r="C12" s="36">
        <v>1612</v>
      </c>
      <c r="D12" s="38">
        <v>5.6353784303443455E-2</v>
      </c>
      <c r="E12" s="60">
        <v>1612</v>
      </c>
      <c r="F12" s="38">
        <v>0.10407385886758344</v>
      </c>
      <c r="G12" s="60">
        <v>75959</v>
      </c>
      <c r="H12" s="38">
        <v>2.5837405204625352E-2</v>
      </c>
      <c r="I12" s="33">
        <v>1913</v>
      </c>
      <c r="J12" s="34">
        <v>3.6211171894224764E-2</v>
      </c>
      <c r="K12" s="35">
        <v>1913</v>
      </c>
      <c r="L12" s="34">
        <v>5.1077350279016366E-2</v>
      </c>
      <c r="M12" s="35">
        <v>67138</v>
      </c>
      <c r="N12" s="34">
        <v>2.3192637275554286E-2</v>
      </c>
      <c r="O12" s="36">
        <v>2031</v>
      </c>
      <c r="P12" s="38">
        <v>8.3019947678221059E-2</v>
      </c>
      <c r="Q12" s="60">
        <v>2031</v>
      </c>
      <c r="R12" s="38">
        <v>0.23740502630040911</v>
      </c>
      <c r="S12" s="60">
        <v>65528</v>
      </c>
      <c r="T12" s="38">
        <v>2.3641296504747885E-2</v>
      </c>
      <c r="U12" s="33">
        <v>931</v>
      </c>
      <c r="V12" s="34">
        <v>2.7546008639564471E-2</v>
      </c>
      <c r="W12" s="35">
        <v>931</v>
      </c>
      <c r="X12" s="34">
        <v>3.1710889335467826E-2</v>
      </c>
      <c r="Y12" s="35">
        <v>65461</v>
      </c>
      <c r="Z12" s="34">
        <v>2.3090185798024278E-2</v>
      </c>
      <c r="AA12" s="6"/>
    </row>
    <row r="13" spans="1:27" x14ac:dyDescent="0.2">
      <c r="A13" s="40"/>
      <c r="B13" s="37" t="s">
        <v>18</v>
      </c>
      <c r="C13" s="36">
        <v>861</v>
      </c>
      <c r="D13" s="38">
        <v>3.0099632931305714E-2</v>
      </c>
      <c r="E13" s="60">
        <v>861</v>
      </c>
      <c r="F13" s="38">
        <v>5.5587836529149719E-2</v>
      </c>
      <c r="G13" s="60">
        <v>44390</v>
      </c>
      <c r="H13" s="38">
        <v>1.5099230071924583E-2</v>
      </c>
      <c r="I13" s="33">
        <v>-253</v>
      </c>
      <c r="J13" s="34">
        <v>-4.7890363247458786E-3</v>
      </c>
      <c r="K13" s="35">
        <v>-253</v>
      </c>
      <c r="L13" s="34">
        <v>-6.7551331001521903E-3</v>
      </c>
      <c r="M13" s="35">
        <v>56649</v>
      </c>
      <c r="N13" s="34">
        <v>1.9569241100760745E-2</v>
      </c>
      <c r="O13" s="36">
        <v>459</v>
      </c>
      <c r="P13" s="38">
        <v>1.8762262916939176E-2</v>
      </c>
      <c r="Q13" s="60">
        <v>459</v>
      </c>
      <c r="R13" s="38">
        <v>5.3652834599649327E-2</v>
      </c>
      <c r="S13" s="60">
        <v>56956</v>
      </c>
      <c r="T13" s="38">
        <v>2.054867665310128E-2</v>
      </c>
      <c r="U13" s="33">
        <v>-161</v>
      </c>
      <c r="V13" s="34">
        <v>-4.7635954790224274E-3</v>
      </c>
      <c r="W13" s="35">
        <v>-161</v>
      </c>
      <c r="X13" s="34">
        <v>-5.4838380053816548E-3</v>
      </c>
      <c r="Y13" s="35">
        <v>56614</v>
      </c>
      <c r="Z13" s="34">
        <v>1.9969566287856073E-2</v>
      </c>
      <c r="AA13" s="6"/>
    </row>
    <row r="14" spans="1:27" x14ac:dyDescent="0.2">
      <c r="A14" s="29"/>
      <c r="B14" s="37" t="s">
        <v>19</v>
      </c>
      <c r="C14" s="36">
        <v>-2914</v>
      </c>
      <c r="D14" s="38">
        <v>-0.10187030239468624</v>
      </c>
      <c r="E14" s="60">
        <v>-2914</v>
      </c>
      <c r="F14" s="38">
        <v>-0.18813351410678547</v>
      </c>
      <c r="G14" s="60">
        <v>67417</v>
      </c>
      <c r="H14" s="38">
        <v>2.2931849375060587E-2</v>
      </c>
      <c r="I14" s="33">
        <v>-5419</v>
      </c>
      <c r="J14" s="34">
        <v>-0.10257623653675065</v>
      </c>
      <c r="K14" s="35">
        <v>-5419</v>
      </c>
      <c r="L14" s="34">
        <v>-0.14468800897124395</v>
      </c>
      <c r="M14" s="35">
        <v>62197</v>
      </c>
      <c r="N14" s="34">
        <v>2.1485782427651257E-2</v>
      </c>
      <c r="O14" s="36">
        <v>-1333</v>
      </c>
      <c r="P14" s="38">
        <v>-5.4488227599738391E-2</v>
      </c>
      <c r="Q14" s="60">
        <v>-1333</v>
      </c>
      <c r="R14" s="38">
        <v>-0.15581531268264173</v>
      </c>
      <c r="S14" s="60">
        <v>60760</v>
      </c>
      <c r="T14" s="38">
        <v>2.1921089849048978E-2</v>
      </c>
      <c r="U14" s="33">
        <v>1688</v>
      </c>
      <c r="V14" s="34">
        <v>4.9943783655837626E-2</v>
      </c>
      <c r="W14" s="35">
        <v>1688</v>
      </c>
      <c r="X14" s="34">
        <v>5.7495146292448653E-2</v>
      </c>
      <c r="Y14" s="35">
        <v>63105</v>
      </c>
      <c r="Z14" s="34">
        <v>2.2259149337534135E-2</v>
      </c>
      <c r="AA14" s="6"/>
    </row>
    <row r="15" spans="1:27" x14ac:dyDescent="0.2">
      <c r="A15" s="40"/>
      <c r="B15" s="37" t="s">
        <v>20</v>
      </c>
      <c r="C15" s="36">
        <v>-3256</v>
      </c>
      <c r="D15" s="38">
        <v>-0.11382625415137214</v>
      </c>
      <c r="E15" s="60">
        <v>-3256</v>
      </c>
      <c r="F15" s="38">
        <v>-0.21021370004519335</v>
      </c>
      <c r="G15" s="60">
        <v>22824</v>
      </c>
      <c r="H15" s="38">
        <v>7.7635689831404972E-3</v>
      </c>
      <c r="I15" s="33">
        <v>-3026</v>
      </c>
      <c r="J15" s="34">
        <v>-5.7279145923640425E-2</v>
      </c>
      <c r="K15" s="35">
        <v>-3026</v>
      </c>
      <c r="L15" s="34">
        <v>-8.079459589351988E-2</v>
      </c>
      <c r="M15" s="35">
        <v>19798</v>
      </c>
      <c r="N15" s="34">
        <v>6.8391645980134018E-3</v>
      </c>
      <c r="O15" s="36">
        <v>-2124</v>
      </c>
      <c r="P15" s="38">
        <v>-8.6821451929365592E-2</v>
      </c>
      <c r="Q15" s="60">
        <v>-2124</v>
      </c>
      <c r="R15" s="38">
        <v>-0.24827586206896551</v>
      </c>
      <c r="S15" s="60">
        <v>17711</v>
      </c>
      <c r="T15" s="38">
        <v>6.3898028689352614E-3</v>
      </c>
      <c r="U15" s="33">
        <v>2397</v>
      </c>
      <c r="V15" s="34">
        <v>7.0921356293271787E-2</v>
      </c>
      <c r="W15" s="35">
        <v>2397</v>
      </c>
      <c r="X15" s="34">
        <v>8.1644470179502021E-2</v>
      </c>
      <c r="Y15" s="35">
        <v>20109</v>
      </c>
      <c r="Z15" s="34">
        <v>7.0930866655332216E-3</v>
      </c>
      <c r="AA15" s="6"/>
    </row>
    <row r="16" spans="1:27" x14ac:dyDescent="0.2">
      <c r="A16" s="29"/>
      <c r="B16" s="37" t="s">
        <v>21</v>
      </c>
      <c r="C16" s="36">
        <v>4105</v>
      </c>
      <c r="D16" s="38">
        <v>0.14350638000349589</v>
      </c>
      <c r="E16" s="60">
        <v>4105</v>
      </c>
      <c r="F16" s="38">
        <v>0.26502679320808314</v>
      </c>
      <c r="G16" s="60">
        <v>419664</v>
      </c>
      <c r="H16" s="38">
        <v>0.142748440840373</v>
      </c>
      <c r="I16" s="33">
        <v>5909</v>
      </c>
      <c r="J16" s="34">
        <v>0.11185144522894622</v>
      </c>
      <c r="K16" s="35">
        <v>5909</v>
      </c>
      <c r="L16" s="34">
        <v>0.15777107307825808</v>
      </c>
      <c r="M16" s="35">
        <v>494393</v>
      </c>
      <c r="N16" s="34">
        <v>0.1707867008337024</v>
      </c>
      <c r="O16" s="36">
        <v>5620</v>
      </c>
      <c r="P16" s="38">
        <v>0.22972531066056245</v>
      </c>
      <c r="Q16" s="60">
        <v>5620</v>
      </c>
      <c r="R16" s="38">
        <v>0.65692577440093514</v>
      </c>
      <c r="S16" s="60">
        <v>554025</v>
      </c>
      <c r="T16" s="38">
        <v>0.19988202441769851</v>
      </c>
      <c r="U16" s="33">
        <v>5171</v>
      </c>
      <c r="V16" s="34">
        <v>0.15299721877034145</v>
      </c>
      <c r="W16" s="35">
        <v>5171</v>
      </c>
      <c r="X16" s="34">
        <v>0.17612997717905923</v>
      </c>
      <c r="Y16" s="35">
        <v>571693</v>
      </c>
      <c r="Z16" s="34">
        <v>0.20165438336459715</v>
      </c>
      <c r="AA16" s="6"/>
    </row>
    <row r="17" spans="1:27" x14ac:dyDescent="0.2">
      <c r="A17" s="29"/>
      <c r="B17" s="37" t="s">
        <v>22</v>
      </c>
      <c r="C17" s="36">
        <v>5431</v>
      </c>
      <c r="D17" s="38">
        <v>0.18986191225310262</v>
      </c>
      <c r="E17" s="60">
        <v>5431</v>
      </c>
      <c r="F17" s="38">
        <v>0.35063593517980501</v>
      </c>
      <c r="G17" s="60">
        <v>778051</v>
      </c>
      <c r="H17" s="38">
        <v>0.26465354937352992</v>
      </c>
      <c r="I17" s="33">
        <v>5574</v>
      </c>
      <c r="J17" s="34">
        <v>0.10551023112305741</v>
      </c>
      <c r="K17" s="35">
        <v>5574</v>
      </c>
      <c r="L17" s="34">
        <v>0.14882652924999332</v>
      </c>
      <c r="M17" s="35">
        <v>703639</v>
      </c>
      <c r="N17" s="34">
        <v>0.2430701554996238</v>
      </c>
      <c r="O17" s="36">
        <v>4506</v>
      </c>
      <c r="P17" s="38">
        <v>0.18418901242642249</v>
      </c>
      <c r="Q17" s="60">
        <v>4506</v>
      </c>
      <c r="R17" s="38">
        <v>0.52670952659263592</v>
      </c>
      <c r="S17" s="60">
        <v>488054</v>
      </c>
      <c r="T17" s="38">
        <v>0.17608090166536786</v>
      </c>
      <c r="U17" s="33">
        <v>4427</v>
      </c>
      <c r="V17" s="34">
        <v>0.13098408189833718</v>
      </c>
      <c r="W17" s="35">
        <v>4427</v>
      </c>
      <c r="X17" s="34">
        <v>0.15078851459518375</v>
      </c>
      <c r="Y17" s="35">
        <v>487792</v>
      </c>
      <c r="Z17" s="34">
        <v>0.17205982051587751</v>
      </c>
      <c r="AA17" s="6"/>
    </row>
    <row r="18" spans="1:27" x14ac:dyDescent="0.2">
      <c r="A18" s="29"/>
      <c r="B18" s="37" t="s">
        <v>23</v>
      </c>
      <c r="C18" s="36">
        <v>0</v>
      </c>
      <c r="D18" s="38">
        <v>0</v>
      </c>
      <c r="E18" s="60">
        <v>0</v>
      </c>
      <c r="F18" s="38">
        <v>0</v>
      </c>
      <c r="G18" s="60">
        <v>0</v>
      </c>
      <c r="H18" s="38">
        <v>0</v>
      </c>
      <c r="I18" s="33">
        <v>0</v>
      </c>
      <c r="J18" s="34">
        <v>0</v>
      </c>
      <c r="K18" s="35">
        <v>0</v>
      </c>
      <c r="L18" s="34">
        <v>0</v>
      </c>
      <c r="M18" s="35">
        <v>0</v>
      </c>
      <c r="N18" s="34">
        <v>0</v>
      </c>
      <c r="O18" s="36">
        <v>0</v>
      </c>
      <c r="P18" s="38">
        <v>0</v>
      </c>
      <c r="Q18" s="60">
        <v>0</v>
      </c>
      <c r="R18" s="38">
        <v>0</v>
      </c>
      <c r="S18" s="60">
        <v>0</v>
      </c>
      <c r="T18" s="38">
        <v>0</v>
      </c>
      <c r="U18" s="33"/>
      <c r="V18" s="34">
        <v>0</v>
      </c>
      <c r="W18" s="35"/>
      <c r="X18" s="34">
        <v>0</v>
      </c>
      <c r="Y18" s="35"/>
      <c r="Z18" s="34">
        <v>0</v>
      </c>
      <c r="AA18" s="6"/>
    </row>
    <row r="19" spans="1:27" x14ac:dyDescent="0.2">
      <c r="A19" s="40"/>
      <c r="B19" s="37" t="s">
        <v>24</v>
      </c>
      <c r="C19" s="36">
        <v>0</v>
      </c>
      <c r="D19" s="38">
        <v>0</v>
      </c>
      <c r="E19" s="60">
        <v>0</v>
      </c>
      <c r="F19" s="38">
        <v>0</v>
      </c>
      <c r="G19" s="60">
        <v>0</v>
      </c>
      <c r="H19" s="38">
        <v>0</v>
      </c>
      <c r="I19" s="33">
        <v>0</v>
      </c>
      <c r="J19" s="34">
        <v>0</v>
      </c>
      <c r="K19" s="35">
        <v>0</v>
      </c>
      <c r="L19" s="34">
        <v>0</v>
      </c>
      <c r="M19" s="35">
        <v>0</v>
      </c>
      <c r="N19" s="34">
        <v>0</v>
      </c>
      <c r="O19" s="36">
        <v>0</v>
      </c>
      <c r="P19" s="38">
        <v>0</v>
      </c>
      <c r="Q19" s="60">
        <v>0</v>
      </c>
      <c r="R19" s="38">
        <v>0</v>
      </c>
      <c r="S19" s="60">
        <v>0</v>
      </c>
      <c r="T19" s="38">
        <v>0</v>
      </c>
      <c r="U19" s="33"/>
      <c r="V19" s="34">
        <v>0</v>
      </c>
      <c r="W19" s="35"/>
      <c r="X19" s="34">
        <v>0</v>
      </c>
      <c r="Y19" s="35"/>
      <c r="Z19" s="34">
        <v>0</v>
      </c>
      <c r="AA19" s="6"/>
    </row>
    <row r="20" spans="1:27" x14ac:dyDescent="0.2">
      <c r="A20" s="29"/>
      <c r="B20" s="37" t="s">
        <v>25</v>
      </c>
      <c r="C20" s="36">
        <v>12212</v>
      </c>
      <c r="D20" s="38">
        <v>0.42691837091417584</v>
      </c>
      <c r="E20" s="60">
        <v>12212</v>
      </c>
      <c r="F20" s="38">
        <v>0.78843049906385176</v>
      </c>
      <c r="G20" s="60">
        <v>287274</v>
      </c>
      <c r="H20" s="38">
        <v>9.7716067125074621E-2</v>
      </c>
      <c r="I20" s="33">
        <v>11313</v>
      </c>
      <c r="J20" s="34">
        <v>0.2141437468057317</v>
      </c>
      <c r="K20" s="35">
        <v>11313</v>
      </c>
      <c r="L20" s="34">
        <v>0.30205858008704245</v>
      </c>
      <c r="M20" s="35">
        <v>302493</v>
      </c>
      <c r="N20" s="34">
        <v>0.10449537411591413</v>
      </c>
      <c r="O20" s="36">
        <v>4279</v>
      </c>
      <c r="P20" s="38">
        <v>0.17491007194244604</v>
      </c>
      <c r="Q20" s="60">
        <v>4279</v>
      </c>
      <c r="R20" s="38">
        <v>0.50017533606078313</v>
      </c>
      <c r="S20" s="60">
        <v>313409</v>
      </c>
      <c r="T20" s="38">
        <v>0.11307219961324212</v>
      </c>
      <c r="U20" s="33">
        <v>-7951</v>
      </c>
      <c r="V20" s="34">
        <v>-0.23525060654476596</v>
      </c>
      <c r="W20" s="35">
        <v>-7951</v>
      </c>
      <c r="X20" s="34">
        <v>-0.27081985081235738</v>
      </c>
      <c r="Y20" s="35">
        <v>331794</v>
      </c>
      <c r="Z20" s="34">
        <v>0.11703434268754934</v>
      </c>
      <c r="AA20" s="6"/>
    </row>
    <row r="21" spans="1:27" x14ac:dyDescent="0.2">
      <c r="A21" s="29"/>
      <c r="B21" s="37" t="s">
        <v>26</v>
      </c>
      <c r="C21" s="36">
        <v>4374</v>
      </c>
      <c r="D21" s="38">
        <v>0.15291033036182486</v>
      </c>
      <c r="E21" s="60">
        <v>4374</v>
      </c>
      <c r="F21" s="38">
        <v>0.28239395700174319</v>
      </c>
      <c r="G21" s="60">
        <v>294872</v>
      </c>
      <c r="H21" s="38">
        <v>0.10030052195919228</v>
      </c>
      <c r="I21" s="33">
        <v>20587</v>
      </c>
      <c r="J21" s="34">
        <v>0.38969126805353121</v>
      </c>
      <c r="K21" s="35">
        <v>20587</v>
      </c>
      <c r="L21" s="34">
        <v>0.54967559341040773</v>
      </c>
      <c r="M21" s="35">
        <v>311910</v>
      </c>
      <c r="N21" s="34">
        <v>0.1077484508418204</v>
      </c>
      <c r="O21" s="36">
        <v>2496</v>
      </c>
      <c r="P21" s="38">
        <v>0.10202746893394375</v>
      </c>
      <c r="Q21" s="60">
        <v>2496</v>
      </c>
      <c r="R21" s="38">
        <v>0.29175920514319109</v>
      </c>
      <c r="S21" s="60">
        <v>311219</v>
      </c>
      <c r="T21" s="38">
        <v>0.11228208791525962</v>
      </c>
      <c r="U21" s="33">
        <v>19525</v>
      </c>
      <c r="V21" s="34">
        <v>0.57769690514231609</v>
      </c>
      <c r="W21" s="35">
        <v>19525</v>
      </c>
      <c r="X21" s="34">
        <v>0.66504308729861372</v>
      </c>
      <c r="Y21" s="35">
        <v>328990</v>
      </c>
      <c r="Z21" s="34">
        <v>0.11604528231606616</v>
      </c>
      <c r="AA21" s="6"/>
    </row>
    <row r="22" spans="1:27" x14ac:dyDescent="0.2">
      <c r="A22" s="29"/>
      <c r="B22" s="37" t="s">
        <v>27</v>
      </c>
      <c r="C22" s="36">
        <v>2</v>
      </c>
      <c r="D22" s="38">
        <v>6.9917846530326863E-5</v>
      </c>
      <c r="E22" s="60">
        <v>2</v>
      </c>
      <c r="F22" s="38">
        <v>1.2912389437665439E-4</v>
      </c>
      <c r="G22" s="60">
        <v>0</v>
      </c>
      <c r="H22" s="38">
        <v>0</v>
      </c>
      <c r="I22" s="33">
        <v>2981</v>
      </c>
      <c r="J22" s="34">
        <v>5.6427341043744909E-2</v>
      </c>
      <c r="K22" s="35">
        <v>2981</v>
      </c>
      <c r="L22" s="34">
        <v>7.9593090006141023E-2</v>
      </c>
      <c r="M22" s="35">
        <v>0</v>
      </c>
      <c r="N22" s="34">
        <v>0</v>
      </c>
      <c r="O22" s="36">
        <v>1370</v>
      </c>
      <c r="P22" s="38">
        <v>5.6000654022236758E-2</v>
      </c>
      <c r="Q22" s="60">
        <v>1370</v>
      </c>
      <c r="R22" s="38">
        <v>0.16014026884862653</v>
      </c>
      <c r="S22" s="60">
        <v>0</v>
      </c>
      <c r="T22" s="38">
        <v>0</v>
      </c>
      <c r="U22" s="33">
        <v>2234</v>
      </c>
      <c r="V22" s="34">
        <v>6.6098585715131067E-2</v>
      </c>
      <c r="W22" s="35">
        <v>2234</v>
      </c>
      <c r="X22" s="34">
        <v>7.6092509962873395E-2</v>
      </c>
      <c r="Y22" s="35">
        <v>0</v>
      </c>
      <c r="Z22" s="34">
        <v>0</v>
      </c>
      <c r="AA22" s="6"/>
    </row>
    <row r="23" spans="1:27" x14ac:dyDescent="0.2">
      <c r="A23" s="41"/>
      <c r="B23" s="42" t="s">
        <v>28</v>
      </c>
      <c r="C23" s="43">
        <v>28605</v>
      </c>
      <c r="D23" s="44">
        <v>1</v>
      </c>
      <c r="E23" s="43">
        <v>15489</v>
      </c>
      <c r="F23" s="44">
        <v>1</v>
      </c>
      <c r="G23" s="43">
        <v>2939885</v>
      </c>
      <c r="H23" s="44">
        <v>1</v>
      </c>
      <c r="I23" s="45">
        <v>52829</v>
      </c>
      <c r="J23" s="46">
        <v>1</v>
      </c>
      <c r="K23" s="47">
        <v>37453</v>
      </c>
      <c r="L23" s="46">
        <v>1</v>
      </c>
      <c r="M23" s="47">
        <v>2894798</v>
      </c>
      <c r="N23" s="46">
        <v>1</v>
      </c>
      <c r="O23" s="43">
        <v>24464</v>
      </c>
      <c r="P23" s="44">
        <v>1</v>
      </c>
      <c r="Q23" s="48">
        <v>8555</v>
      </c>
      <c r="R23" s="44">
        <v>1</v>
      </c>
      <c r="S23" s="48">
        <v>2771760</v>
      </c>
      <c r="T23" s="44">
        <v>1</v>
      </c>
      <c r="U23" s="45">
        <v>33798</v>
      </c>
      <c r="V23" s="46">
        <v>1</v>
      </c>
      <c r="W23" s="47">
        <v>29359</v>
      </c>
      <c r="X23" s="46">
        <v>1</v>
      </c>
      <c r="Y23" s="47">
        <v>2835014</v>
      </c>
      <c r="Z23" s="46">
        <v>1</v>
      </c>
      <c r="AA23" s="6"/>
    </row>
    <row r="24" spans="1:27" x14ac:dyDescent="0.2">
      <c r="A24" s="10"/>
      <c r="B24" s="6"/>
      <c r="C24" s="49"/>
      <c r="D24" s="50"/>
      <c r="E24" s="49"/>
      <c r="F24" s="50"/>
      <c r="G24" s="51"/>
      <c r="H24" s="50"/>
      <c r="I24" s="49"/>
      <c r="J24" s="50"/>
      <c r="K24" s="49"/>
      <c r="L24" s="50"/>
      <c r="M24" s="51"/>
      <c r="N24" s="50"/>
      <c r="O24" s="49"/>
      <c r="P24" s="50"/>
      <c r="Q24" s="49"/>
      <c r="R24" s="50"/>
      <c r="S24" s="51"/>
      <c r="T24" s="50"/>
      <c r="U24" s="49"/>
      <c r="V24" s="50"/>
      <c r="W24" s="49"/>
      <c r="X24" s="50"/>
      <c r="Y24" s="51"/>
      <c r="Z24" s="50"/>
      <c r="AA24" s="6"/>
    </row>
    <row r="25" spans="1:27" x14ac:dyDescent="0.2">
      <c r="A25" s="10"/>
      <c r="B25" s="30" t="s">
        <v>29</v>
      </c>
      <c r="C25" s="52">
        <v>30396</v>
      </c>
      <c r="D25" s="32">
        <v>1.0626114315679076</v>
      </c>
      <c r="E25" s="53">
        <v>17240</v>
      </c>
      <c r="F25" s="32">
        <v>1.113047969526761</v>
      </c>
      <c r="G25" s="53">
        <v>2783430</v>
      </c>
      <c r="H25" s="32">
        <v>0.94678193194631766</v>
      </c>
      <c r="I25" s="54">
        <v>51549</v>
      </c>
      <c r="J25" s="55">
        <v>0.97577088341630547</v>
      </c>
      <c r="K25" s="56">
        <v>36408</v>
      </c>
      <c r="L25" s="55">
        <v>0.97209836328198007</v>
      </c>
      <c r="M25" s="56">
        <v>2749525</v>
      </c>
      <c r="N25" s="57">
        <v>0.94981584207257297</v>
      </c>
      <c r="O25" s="52">
        <v>24542</v>
      </c>
      <c r="P25" s="32">
        <v>1.0031883584041856</v>
      </c>
      <c r="Q25" s="53">
        <v>9071</v>
      </c>
      <c r="R25" s="32">
        <v>1.0603156049094098</v>
      </c>
      <c r="S25" s="53">
        <v>2625420</v>
      </c>
      <c r="T25" s="58">
        <v>0.94720322105810029</v>
      </c>
      <c r="U25" s="54">
        <v>31505</v>
      </c>
      <c r="V25" s="55">
        <v>0.93215574886087937</v>
      </c>
      <c r="W25" s="56">
        <v>26965</v>
      </c>
      <c r="X25" s="55">
        <v>0.91845771313736846</v>
      </c>
      <c r="Y25" s="56">
        <v>2682754</v>
      </c>
      <c r="Z25" s="57">
        <v>0.94629303417901989</v>
      </c>
      <c r="AA25" s="6"/>
    </row>
    <row r="26" spans="1:27" x14ac:dyDescent="0.2">
      <c r="A26" s="10"/>
      <c r="B26" s="37" t="s">
        <v>30</v>
      </c>
      <c r="C26" s="59">
        <v>-1791</v>
      </c>
      <c r="D26" s="38">
        <v>-6.2611431567907702E-2</v>
      </c>
      <c r="E26" s="60">
        <v>-1751</v>
      </c>
      <c r="F26" s="38">
        <v>-0.11304796952676092</v>
      </c>
      <c r="G26" s="60">
        <v>156455</v>
      </c>
      <c r="H26" s="38">
        <v>5.3218068053682371E-2</v>
      </c>
      <c r="I26" s="33">
        <v>1280</v>
      </c>
      <c r="J26" s="34">
        <v>2.4229116583694563E-2</v>
      </c>
      <c r="K26" s="35">
        <v>1045</v>
      </c>
      <c r="L26" s="34">
        <v>2.7901636718019918E-2</v>
      </c>
      <c r="M26" s="35">
        <v>145273</v>
      </c>
      <c r="N26" s="61">
        <v>5.0184157927427059E-2</v>
      </c>
      <c r="O26" s="59">
        <v>-78</v>
      </c>
      <c r="P26" s="38">
        <v>-3.1883584041857422E-3</v>
      </c>
      <c r="Q26" s="60">
        <v>-516</v>
      </c>
      <c r="R26" s="38">
        <v>-6.0315604909409702E-2</v>
      </c>
      <c r="S26" s="60">
        <v>146340</v>
      </c>
      <c r="T26" s="62">
        <v>5.2796778941899734E-2</v>
      </c>
      <c r="U26" s="33">
        <v>2293</v>
      </c>
      <c r="V26" s="34">
        <v>6.7844251139120654E-2</v>
      </c>
      <c r="W26" s="35">
        <v>2394</v>
      </c>
      <c r="X26" s="34">
        <v>8.1542286862631555E-2</v>
      </c>
      <c r="Y26" s="35">
        <v>152260</v>
      </c>
      <c r="Z26" s="61">
        <v>5.3706965820980071E-2</v>
      </c>
      <c r="AA26" s="6"/>
    </row>
    <row r="27" spans="1:27" x14ac:dyDescent="0.2">
      <c r="A27" s="10"/>
      <c r="B27" s="42" t="s">
        <v>28</v>
      </c>
      <c r="C27" s="63">
        <v>28605</v>
      </c>
      <c r="D27" s="44">
        <v>1</v>
      </c>
      <c r="E27" s="63">
        <v>15489</v>
      </c>
      <c r="F27" s="44">
        <v>1</v>
      </c>
      <c r="G27" s="48">
        <v>2939885</v>
      </c>
      <c r="H27" s="44">
        <v>1</v>
      </c>
      <c r="I27" s="45">
        <v>52829</v>
      </c>
      <c r="J27" s="46">
        <v>1</v>
      </c>
      <c r="K27" s="47">
        <v>37453</v>
      </c>
      <c r="L27" s="46">
        <v>1</v>
      </c>
      <c r="M27" s="47">
        <v>2894798</v>
      </c>
      <c r="N27" s="65">
        <v>1</v>
      </c>
      <c r="O27" s="80">
        <v>24464</v>
      </c>
      <c r="P27" s="44">
        <v>1</v>
      </c>
      <c r="Q27" s="48">
        <v>8555</v>
      </c>
      <c r="R27" s="66">
        <v>1</v>
      </c>
      <c r="S27" s="48">
        <v>2771760</v>
      </c>
      <c r="T27" s="67">
        <v>1</v>
      </c>
      <c r="U27" s="45">
        <v>33798</v>
      </c>
      <c r="V27" s="46">
        <v>1</v>
      </c>
      <c r="W27" s="47">
        <v>29359</v>
      </c>
      <c r="X27" s="46">
        <v>1</v>
      </c>
      <c r="Y27" s="47">
        <v>2835014</v>
      </c>
      <c r="Z27" s="65">
        <v>1</v>
      </c>
      <c r="AA27" s="6"/>
    </row>
    <row r="28" spans="1:27" x14ac:dyDescent="0.2">
      <c r="A28" s="10"/>
      <c r="B28" s="6"/>
      <c r="C28" s="49"/>
      <c r="D28" s="50"/>
      <c r="E28" s="49"/>
      <c r="F28" s="50"/>
      <c r="G28" s="49"/>
      <c r="H28" s="50"/>
      <c r="I28" s="49"/>
      <c r="J28" s="50"/>
      <c r="K28" s="49"/>
      <c r="L28" s="50"/>
      <c r="M28" s="49"/>
      <c r="N28" s="50"/>
      <c r="O28" s="49"/>
      <c r="P28" s="50"/>
      <c r="Q28" s="49"/>
      <c r="R28" s="50"/>
      <c r="S28" s="49"/>
      <c r="T28" s="50"/>
      <c r="U28" s="49"/>
      <c r="V28" s="50"/>
      <c r="W28" s="49"/>
      <c r="X28" s="50"/>
      <c r="Y28" s="49"/>
      <c r="Z28" s="50"/>
      <c r="AA28" s="6"/>
    </row>
    <row r="29" spans="1:27" x14ac:dyDescent="0.2">
      <c r="A29" s="10"/>
      <c r="B29" s="30" t="s">
        <v>31</v>
      </c>
      <c r="C29" s="52">
        <v>610</v>
      </c>
      <c r="D29" s="32">
        <v>2.1324943191749695E-2</v>
      </c>
      <c r="E29" s="53">
        <v>-12505</v>
      </c>
      <c r="F29" s="32">
        <v>-0.80734714959003162</v>
      </c>
      <c r="G29" s="53">
        <v>1022849</v>
      </c>
      <c r="H29" s="32">
        <v>0.34792143230092332</v>
      </c>
      <c r="I29" s="54">
        <v>2301</v>
      </c>
      <c r="J29" s="55">
        <v>4.3555622858657175E-2</v>
      </c>
      <c r="K29" s="56">
        <v>-13076</v>
      </c>
      <c r="L29" s="55">
        <v>-0.34913091074146263</v>
      </c>
      <c r="M29" s="56">
        <v>987023</v>
      </c>
      <c r="N29" s="57">
        <v>0.34096437817077391</v>
      </c>
      <c r="O29" s="52">
        <v>3746</v>
      </c>
      <c r="P29" s="32">
        <v>0.15312295618051014</v>
      </c>
      <c r="Q29" s="53">
        <v>-12164</v>
      </c>
      <c r="R29" s="32">
        <v>-1.4218585622443016</v>
      </c>
      <c r="S29" s="53">
        <v>1010912</v>
      </c>
      <c r="T29" s="58">
        <v>0.36471844604150433</v>
      </c>
      <c r="U29" s="54">
        <v>9655</v>
      </c>
      <c r="V29" s="55">
        <v>0.28566779099354994</v>
      </c>
      <c r="W29" s="56">
        <v>5217</v>
      </c>
      <c r="X29" s="55">
        <v>0.17769678803773969</v>
      </c>
      <c r="Y29" s="56">
        <v>1020860</v>
      </c>
      <c r="Z29" s="57">
        <v>0.36008993253648836</v>
      </c>
      <c r="AA29" s="6"/>
    </row>
    <row r="30" spans="1:27" x14ac:dyDescent="0.2">
      <c r="A30" s="10"/>
      <c r="B30" s="37" t="s">
        <v>32</v>
      </c>
      <c r="C30" s="59">
        <v>27995</v>
      </c>
      <c r="D30" s="38">
        <v>0.97867505680825029</v>
      </c>
      <c r="E30" s="60">
        <v>27994</v>
      </c>
      <c r="F30" s="38">
        <v>1.8073471495900317</v>
      </c>
      <c r="G30" s="60">
        <v>1917036</v>
      </c>
      <c r="H30" s="38">
        <v>0.65207856769907668</v>
      </c>
      <c r="I30" s="33">
        <v>50528</v>
      </c>
      <c r="J30" s="34">
        <v>0.95644437714134278</v>
      </c>
      <c r="K30" s="35">
        <v>50529</v>
      </c>
      <c r="L30" s="34">
        <v>1.3491309107414626</v>
      </c>
      <c r="M30" s="35">
        <v>1907775</v>
      </c>
      <c r="N30" s="61">
        <v>0.65903562182922604</v>
      </c>
      <c r="O30" s="59">
        <v>20718</v>
      </c>
      <c r="P30" s="38">
        <v>0.84687704381948992</v>
      </c>
      <c r="Q30" s="60">
        <v>20719</v>
      </c>
      <c r="R30" s="38">
        <v>2.4218585622443016</v>
      </c>
      <c r="S30" s="60">
        <v>1760848</v>
      </c>
      <c r="T30" s="62">
        <v>0.63528155395849573</v>
      </c>
      <c r="U30" s="33">
        <v>24143</v>
      </c>
      <c r="V30" s="34">
        <v>0.71433220900645011</v>
      </c>
      <c r="W30" s="35">
        <v>24142</v>
      </c>
      <c r="X30" s="34">
        <v>0.82230321196226031</v>
      </c>
      <c r="Y30" s="35">
        <v>1814154</v>
      </c>
      <c r="Z30" s="61">
        <v>0.63991006746351164</v>
      </c>
      <c r="AA30" s="6"/>
    </row>
    <row r="31" spans="1:27" x14ac:dyDescent="0.2">
      <c r="A31" s="10"/>
      <c r="B31" s="42" t="s">
        <v>28</v>
      </c>
      <c r="C31" s="63">
        <v>28605</v>
      </c>
      <c r="D31" s="44">
        <v>1</v>
      </c>
      <c r="E31" s="63">
        <v>15489</v>
      </c>
      <c r="F31" s="44">
        <v>1</v>
      </c>
      <c r="G31" s="63">
        <v>2939885</v>
      </c>
      <c r="H31" s="44">
        <v>1</v>
      </c>
      <c r="I31" s="45">
        <v>52829</v>
      </c>
      <c r="J31" s="46">
        <v>1</v>
      </c>
      <c r="K31" s="47">
        <v>37453</v>
      </c>
      <c r="L31" s="46">
        <v>1</v>
      </c>
      <c r="M31" s="47">
        <v>2894798</v>
      </c>
      <c r="N31" s="65">
        <v>1</v>
      </c>
      <c r="O31" s="63">
        <v>24464</v>
      </c>
      <c r="P31" s="44">
        <v>1</v>
      </c>
      <c r="Q31" s="48">
        <v>8555</v>
      </c>
      <c r="R31" s="44">
        <v>1</v>
      </c>
      <c r="S31" s="48">
        <v>2771760</v>
      </c>
      <c r="T31" s="67">
        <v>1</v>
      </c>
      <c r="U31" s="45">
        <v>33798</v>
      </c>
      <c r="V31" s="46">
        <v>1</v>
      </c>
      <c r="W31" s="47">
        <v>29359</v>
      </c>
      <c r="X31" s="46">
        <v>1</v>
      </c>
      <c r="Y31" s="47">
        <v>2835014</v>
      </c>
      <c r="Z31" s="65">
        <v>1</v>
      </c>
      <c r="AA31" s="6"/>
    </row>
    <row r="32" spans="1:27" x14ac:dyDescent="0.2">
      <c r="A32" s="10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  <c r="AA32" s="6"/>
    </row>
    <row r="33" spans="1:27" s="23" customFormat="1" ht="15.75" x14ac:dyDescent="0.25">
      <c r="A33" s="16"/>
      <c r="B33" s="68" t="s">
        <v>33</v>
      </c>
      <c r="C33" s="15" t="s">
        <v>4</v>
      </c>
      <c r="D33" s="13"/>
      <c r="E33" s="13"/>
      <c r="F33" s="13"/>
      <c r="G33" s="13"/>
      <c r="H33" s="14"/>
      <c r="I33" s="15" t="s">
        <v>34</v>
      </c>
      <c r="J33" s="13"/>
      <c r="K33" s="13"/>
      <c r="L33" s="13"/>
      <c r="M33" s="13"/>
      <c r="N33" s="14"/>
      <c r="O33" s="15" t="s">
        <v>35</v>
      </c>
      <c r="P33" s="13"/>
      <c r="Q33" s="13"/>
      <c r="R33" s="13"/>
      <c r="S33" s="13"/>
      <c r="T33" s="14"/>
      <c r="U33" s="15" t="s">
        <v>36</v>
      </c>
      <c r="V33" s="13"/>
      <c r="W33" s="13"/>
      <c r="X33" s="13"/>
      <c r="Y33" s="13"/>
      <c r="Z33" s="14"/>
      <c r="AA33" s="22"/>
    </row>
    <row r="34" spans="1:27" s="23" customFormat="1" ht="30" customHeight="1" x14ac:dyDescent="0.2">
      <c r="A34" s="16"/>
      <c r="B34" s="17" t="s">
        <v>39</v>
      </c>
      <c r="C34" s="21" t="s">
        <v>8</v>
      </c>
      <c r="D34" s="19"/>
      <c r="E34" s="19" t="s">
        <v>9</v>
      </c>
      <c r="F34" s="19"/>
      <c r="G34" s="19" t="s">
        <v>10</v>
      </c>
      <c r="H34" s="20"/>
      <c r="I34" s="21" t="s">
        <v>8</v>
      </c>
      <c r="J34" s="19"/>
      <c r="K34" s="19" t="s">
        <v>9</v>
      </c>
      <c r="L34" s="19"/>
      <c r="M34" s="19" t="s">
        <v>10</v>
      </c>
      <c r="N34" s="20"/>
      <c r="O34" s="21" t="s">
        <v>8</v>
      </c>
      <c r="P34" s="19"/>
      <c r="Q34" s="19" t="s">
        <v>9</v>
      </c>
      <c r="R34" s="19"/>
      <c r="S34" s="19" t="s">
        <v>10</v>
      </c>
      <c r="T34" s="20"/>
      <c r="U34" s="21" t="s">
        <v>8</v>
      </c>
      <c r="V34" s="19"/>
      <c r="W34" s="19" t="s">
        <v>9</v>
      </c>
      <c r="X34" s="19"/>
      <c r="Y34" s="19" t="s">
        <v>10</v>
      </c>
      <c r="Z34" s="20"/>
      <c r="AA34" s="22"/>
    </row>
    <row r="35" spans="1:27" s="23" customFormat="1" ht="14.25" customHeight="1" x14ac:dyDescent="0.2">
      <c r="A35" s="16"/>
      <c r="B35" s="24"/>
      <c r="C35" s="28" t="s">
        <v>11</v>
      </c>
      <c r="D35" s="26" t="s">
        <v>12</v>
      </c>
      <c r="E35" s="26" t="s">
        <v>11</v>
      </c>
      <c r="F35" s="26" t="s">
        <v>12</v>
      </c>
      <c r="G35" s="26" t="s">
        <v>11</v>
      </c>
      <c r="H35" s="27" t="s">
        <v>12</v>
      </c>
      <c r="I35" s="28" t="s">
        <v>11</v>
      </c>
      <c r="J35" s="26" t="s">
        <v>12</v>
      </c>
      <c r="K35" s="26" t="s">
        <v>11</v>
      </c>
      <c r="L35" s="26" t="s">
        <v>12</v>
      </c>
      <c r="M35" s="26" t="s">
        <v>11</v>
      </c>
      <c r="N35" s="27" t="s">
        <v>12</v>
      </c>
      <c r="O35" s="28" t="s">
        <v>11</v>
      </c>
      <c r="P35" s="26" t="s">
        <v>12</v>
      </c>
      <c r="Q35" s="26" t="s">
        <v>11</v>
      </c>
      <c r="R35" s="26" t="s">
        <v>12</v>
      </c>
      <c r="S35" s="26" t="s">
        <v>11</v>
      </c>
      <c r="T35" s="27" t="s">
        <v>12</v>
      </c>
      <c r="U35" s="28" t="s">
        <v>11</v>
      </c>
      <c r="V35" s="26" t="s">
        <v>12</v>
      </c>
      <c r="W35" s="26" t="s">
        <v>11</v>
      </c>
      <c r="X35" s="26" t="s">
        <v>12</v>
      </c>
      <c r="Y35" s="26" t="s">
        <v>11</v>
      </c>
      <c r="Z35" s="27" t="s">
        <v>12</v>
      </c>
      <c r="AA35" s="22"/>
    </row>
    <row r="36" spans="1:27" x14ac:dyDescent="0.2">
      <c r="A36" s="10"/>
      <c r="B36" s="30" t="s">
        <v>13</v>
      </c>
      <c r="C36" s="69">
        <v>-1</v>
      </c>
      <c r="D36" s="32">
        <v>-3.4958923265163432E-5</v>
      </c>
      <c r="E36" s="70">
        <v>-1</v>
      </c>
      <c r="F36" s="32">
        <v>-6.4561947188327196E-5</v>
      </c>
      <c r="G36" s="70">
        <v>268656</v>
      </c>
      <c r="H36" s="58">
        <v>9.1383166348343564E-2</v>
      </c>
      <c r="I36" s="71">
        <v>1014</v>
      </c>
      <c r="J36" s="55">
        <v>1.2451801458850113E-2</v>
      </c>
      <c r="K36" s="72">
        <v>1014</v>
      </c>
      <c r="L36" s="55">
        <v>1.9153035397227153E-2</v>
      </c>
      <c r="M36" s="72">
        <v>182979</v>
      </c>
      <c r="N36" s="57">
        <v>6.3209591826441772E-2</v>
      </c>
      <c r="O36" s="73">
        <v>1059</v>
      </c>
      <c r="P36" s="32">
        <v>1.0000188860979434E-2</v>
      </c>
      <c r="Q36" s="70">
        <v>1059</v>
      </c>
      <c r="R36" s="32">
        <v>1.7220352212303038E-2</v>
      </c>
      <c r="S36" s="70">
        <v>260420</v>
      </c>
      <c r="T36" s="58">
        <v>9.3954743556440679E-2</v>
      </c>
      <c r="U36" s="71">
        <v>1532</v>
      </c>
      <c r="V36" s="55">
        <v>1.0966670484480587E-2</v>
      </c>
      <c r="W36" s="72">
        <v>1532</v>
      </c>
      <c r="X36" s="55">
        <v>1.6861847318834198E-2</v>
      </c>
      <c r="Y36" s="72">
        <v>125386</v>
      </c>
      <c r="Z36" s="57">
        <v>4.4227647553063229E-2</v>
      </c>
      <c r="AA36" s="6"/>
    </row>
    <row r="37" spans="1:27" x14ac:dyDescent="0.2">
      <c r="A37" s="10"/>
      <c r="B37" s="37" t="s">
        <v>14</v>
      </c>
      <c r="C37" s="74">
        <v>1511</v>
      </c>
      <c r="D37" s="38">
        <v>5.2822933053661945E-2</v>
      </c>
      <c r="E37" s="75">
        <v>-3195</v>
      </c>
      <c r="F37" s="38">
        <v>-0.20627542126670539</v>
      </c>
      <c r="G37" s="75">
        <v>223509</v>
      </c>
      <c r="H37" s="62">
        <v>7.6026443211214045E-2</v>
      </c>
      <c r="I37" s="76">
        <v>4124</v>
      </c>
      <c r="J37" s="34">
        <v>5.0642237885895329E-2</v>
      </c>
      <c r="K37" s="77">
        <v>-5854</v>
      </c>
      <c r="L37" s="34">
        <v>-0.11057383551811416</v>
      </c>
      <c r="M37" s="77">
        <v>207842</v>
      </c>
      <c r="N37" s="61">
        <v>7.1798446730998153E-2</v>
      </c>
      <c r="O37" s="78">
        <v>5524</v>
      </c>
      <c r="P37" s="38">
        <v>5.2163402519405468E-2</v>
      </c>
      <c r="Q37" s="75">
        <v>-9060</v>
      </c>
      <c r="R37" s="38">
        <v>-0.14732425971998633</v>
      </c>
      <c r="S37" s="75">
        <v>174110</v>
      </c>
      <c r="T37" s="62">
        <v>6.2815683897595745E-2</v>
      </c>
      <c r="U37" s="76">
        <v>6866</v>
      </c>
      <c r="V37" s="34">
        <v>4.9149581949375784E-2</v>
      </c>
      <c r="W37" s="77">
        <v>-9571</v>
      </c>
      <c r="X37" s="34">
        <v>-0.10534252003169851</v>
      </c>
      <c r="Y37" s="77">
        <v>282680</v>
      </c>
      <c r="Z37" s="61">
        <v>9.9710265981049831E-2</v>
      </c>
      <c r="AA37" s="6"/>
    </row>
    <row r="38" spans="1:27" x14ac:dyDescent="0.2">
      <c r="A38" s="10"/>
      <c r="B38" s="37" t="s">
        <v>15</v>
      </c>
      <c r="C38" s="74">
        <v>0</v>
      </c>
      <c r="D38" s="38">
        <v>0</v>
      </c>
      <c r="E38" s="75">
        <v>0</v>
      </c>
      <c r="F38" s="38">
        <v>0</v>
      </c>
      <c r="G38" s="75">
        <v>0</v>
      </c>
      <c r="H38" s="62">
        <v>0</v>
      </c>
      <c r="I38" s="76">
        <v>0</v>
      </c>
      <c r="J38" s="34">
        <v>0</v>
      </c>
      <c r="K38" s="77">
        <v>0</v>
      </c>
      <c r="L38" s="34">
        <v>0</v>
      </c>
      <c r="M38" s="77">
        <v>0</v>
      </c>
      <c r="N38" s="61">
        <v>0</v>
      </c>
      <c r="O38" s="78">
        <v>0</v>
      </c>
      <c r="P38" s="38">
        <v>0</v>
      </c>
      <c r="Q38" s="75">
        <v>0</v>
      </c>
      <c r="R38" s="38">
        <v>0</v>
      </c>
      <c r="S38" s="75">
        <v>0</v>
      </c>
      <c r="T38" s="62">
        <v>0</v>
      </c>
      <c r="U38" s="76">
        <v>0</v>
      </c>
      <c r="V38" s="34">
        <v>0</v>
      </c>
      <c r="W38" s="77">
        <v>0</v>
      </c>
      <c r="X38" s="34">
        <v>0</v>
      </c>
      <c r="Y38" s="77">
        <v>0</v>
      </c>
      <c r="Z38" s="61">
        <v>0</v>
      </c>
      <c r="AA38" s="6"/>
    </row>
    <row r="39" spans="1:27" x14ac:dyDescent="0.2">
      <c r="A39" s="10"/>
      <c r="B39" s="37" t="s">
        <v>16</v>
      </c>
      <c r="C39" s="74">
        <v>4668</v>
      </c>
      <c r="D39" s="38">
        <v>0.1631882538017829</v>
      </c>
      <c r="E39" s="75">
        <v>-3742</v>
      </c>
      <c r="F39" s="38">
        <v>-0.24159080637872038</v>
      </c>
      <c r="G39" s="75">
        <v>457269</v>
      </c>
      <c r="H39" s="62">
        <v>0.15553975750752155</v>
      </c>
      <c r="I39" s="76">
        <v>14290</v>
      </c>
      <c r="J39" s="34">
        <v>0.17547952943487977</v>
      </c>
      <c r="K39" s="77">
        <v>-4224</v>
      </c>
      <c r="L39" s="34">
        <v>-7.9785425560046849E-2</v>
      </c>
      <c r="M39" s="77">
        <v>485760</v>
      </c>
      <c r="N39" s="61">
        <v>0.16780445474951966</v>
      </c>
      <c r="O39" s="78">
        <v>20005</v>
      </c>
      <c r="P39" s="38">
        <v>0.1889081946778976</v>
      </c>
      <c r="Q39" s="75">
        <v>-9812</v>
      </c>
      <c r="R39" s="38">
        <v>-0.15955249849586159</v>
      </c>
      <c r="S39" s="75">
        <v>469568</v>
      </c>
      <c r="T39" s="62">
        <v>0.16941149305856207</v>
      </c>
      <c r="U39" s="76">
        <v>23727</v>
      </c>
      <c r="V39" s="34">
        <v>0.16984738288855802</v>
      </c>
      <c r="W39" s="77">
        <v>-8676</v>
      </c>
      <c r="X39" s="34">
        <v>-9.5491767192040153E-2</v>
      </c>
      <c r="Y39" s="77">
        <v>501390</v>
      </c>
      <c r="Z39" s="61">
        <v>0.17685626949284908</v>
      </c>
      <c r="AA39" s="6"/>
    </row>
    <row r="40" spans="1:27" x14ac:dyDescent="0.2">
      <c r="A40" s="10"/>
      <c r="B40" s="37" t="s">
        <v>17</v>
      </c>
      <c r="C40" s="74">
        <v>1612</v>
      </c>
      <c r="D40" s="38">
        <v>5.6353784303443455E-2</v>
      </c>
      <c r="E40" s="75">
        <v>1612</v>
      </c>
      <c r="F40" s="38">
        <v>0.10407385886758344</v>
      </c>
      <c r="G40" s="75">
        <v>75959</v>
      </c>
      <c r="H40" s="62">
        <v>2.5837405204625352E-2</v>
      </c>
      <c r="I40" s="76">
        <v>3525</v>
      </c>
      <c r="J40" s="34">
        <v>4.3286587911683078E-2</v>
      </c>
      <c r="K40" s="77">
        <v>3525</v>
      </c>
      <c r="L40" s="34">
        <v>6.6582297608703864E-2</v>
      </c>
      <c r="M40" s="77">
        <v>67138</v>
      </c>
      <c r="N40" s="61">
        <v>2.3192637275554286E-2</v>
      </c>
      <c r="O40" s="78">
        <v>5556</v>
      </c>
      <c r="P40" s="38">
        <v>5.2465580086498327E-2</v>
      </c>
      <c r="Q40" s="75">
        <v>5556</v>
      </c>
      <c r="R40" s="38">
        <v>9.0345870530269767E-2</v>
      </c>
      <c r="S40" s="75">
        <v>65528</v>
      </c>
      <c r="T40" s="62">
        <v>2.3641296504747885E-2</v>
      </c>
      <c r="U40" s="76">
        <v>6487</v>
      </c>
      <c r="V40" s="34">
        <v>4.6436547932653761E-2</v>
      </c>
      <c r="W40" s="77">
        <v>6487</v>
      </c>
      <c r="X40" s="34">
        <v>7.1398696838953946E-2</v>
      </c>
      <c r="Y40" s="77">
        <v>65461</v>
      </c>
      <c r="Z40" s="61">
        <v>2.3090185798024278E-2</v>
      </c>
      <c r="AA40" s="6"/>
    </row>
    <row r="41" spans="1:27" x14ac:dyDescent="0.2">
      <c r="A41" s="10"/>
      <c r="B41" s="37" t="s">
        <v>18</v>
      </c>
      <c r="C41" s="74">
        <v>861</v>
      </c>
      <c r="D41" s="38">
        <v>3.0099632931305714E-2</v>
      </c>
      <c r="E41" s="75">
        <v>861</v>
      </c>
      <c r="F41" s="38">
        <v>5.5587836529149719E-2</v>
      </c>
      <c r="G41" s="75">
        <v>44390</v>
      </c>
      <c r="H41" s="62">
        <v>1.5099230071924583E-2</v>
      </c>
      <c r="I41" s="76">
        <v>608</v>
      </c>
      <c r="J41" s="34">
        <v>7.466168922071862E-3</v>
      </c>
      <c r="K41" s="77">
        <v>608</v>
      </c>
      <c r="L41" s="34">
        <v>1.1484265800309774E-2</v>
      </c>
      <c r="M41" s="77">
        <v>56649</v>
      </c>
      <c r="N41" s="61">
        <v>1.9569241100760745E-2</v>
      </c>
      <c r="O41" s="78">
        <v>1067</v>
      </c>
      <c r="P41" s="38">
        <v>1.0075733252752649E-2</v>
      </c>
      <c r="Q41" s="75">
        <v>1067</v>
      </c>
      <c r="R41" s="38">
        <v>1.7350439858854903E-2</v>
      </c>
      <c r="S41" s="75">
        <v>56956</v>
      </c>
      <c r="T41" s="62">
        <v>2.054867665310128E-2</v>
      </c>
      <c r="U41" s="76">
        <v>906</v>
      </c>
      <c r="V41" s="34">
        <v>6.4855113961745509E-3</v>
      </c>
      <c r="W41" s="77">
        <v>906</v>
      </c>
      <c r="X41" s="34">
        <v>9.971823544950251E-3</v>
      </c>
      <c r="Y41" s="77">
        <v>56614</v>
      </c>
      <c r="Z41" s="61">
        <v>1.9969566287856073E-2</v>
      </c>
      <c r="AA41" s="6"/>
    </row>
    <row r="42" spans="1:27" x14ac:dyDescent="0.2">
      <c r="A42" s="10"/>
      <c r="B42" s="37" t="s">
        <v>19</v>
      </c>
      <c r="C42" s="74">
        <v>-2914</v>
      </c>
      <c r="D42" s="38">
        <v>-0.10187030239468624</v>
      </c>
      <c r="E42" s="75">
        <v>-2914</v>
      </c>
      <c r="F42" s="38">
        <v>-0.18813351410678547</v>
      </c>
      <c r="G42" s="75">
        <v>67417</v>
      </c>
      <c r="H42" s="62">
        <v>2.2931849375060587E-2</v>
      </c>
      <c r="I42" s="76">
        <v>-8333</v>
      </c>
      <c r="J42" s="34">
        <v>-0.10232826583490925</v>
      </c>
      <c r="K42" s="77">
        <v>-8333</v>
      </c>
      <c r="L42" s="34">
        <v>-0.1573986626874693</v>
      </c>
      <c r="M42" s="77">
        <v>62197</v>
      </c>
      <c r="N42" s="61">
        <v>2.1485782427651257E-2</v>
      </c>
      <c r="O42" s="78">
        <v>-9666</v>
      </c>
      <c r="P42" s="38">
        <v>-9.1276511359987919E-2</v>
      </c>
      <c r="Q42" s="75">
        <v>-9666</v>
      </c>
      <c r="R42" s="38">
        <v>-0.15717839894629007</v>
      </c>
      <c r="S42" s="75">
        <v>60760</v>
      </c>
      <c r="T42" s="62">
        <v>2.1921089849048978E-2</v>
      </c>
      <c r="U42" s="76">
        <v>-7978</v>
      </c>
      <c r="V42" s="34">
        <v>-5.7109723972053605E-2</v>
      </c>
      <c r="W42" s="77">
        <v>-7978</v>
      </c>
      <c r="X42" s="34">
        <v>-8.780928061988201E-2</v>
      </c>
      <c r="Y42" s="77">
        <v>63105</v>
      </c>
      <c r="Z42" s="61">
        <v>2.2259149337534135E-2</v>
      </c>
      <c r="AA42" s="6"/>
    </row>
    <row r="43" spans="1:27" x14ac:dyDescent="0.2">
      <c r="A43" s="10"/>
      <c r="B43" s="37" t="s">
        <v>20</v>
      </c>
      <c r="C43" s="74">
        <v>-3256</v>
      </c>
      <c r="D43" s="38">
        <v>-0.11382625415137214</v>
      </c>
      <c r="E43" s="75">
        <v>-3256</v>
      </c>
      <c r="F43" s="38">
        <v>-0.21021370004519335</v>
      </c>
      <c r="G43" s="75">
        <v>22824</v>
      </c>
      <c r="H43" s="62">
        <v>7.7635689831404972E-3</v>
      </c>
      <c r="I43" s="76">
        <v>-6282</v>
      </c>
      <c r="J43" s="34">
        <v>-7.7142225606012235E-2</v>
      </c>
      <c r="K43" s="77">
        <v>-6282</v>
      </c>
      <c r="L43" s="34">
        <v>-0.11865815420649012</v>
      </c>
      <c r="M43" s="77">
        <v>19798</v>
      </c>
      <c r="N43" s="61">
        <v>6.8391645980134018E-3</v>
      </c>
      <c r="O43" s="78">
        <v>-8406</v>
      </c>
      <c r="P43" s="38">
        <v>-7.9378269655706435E-2</v>
      </c>
      <c r="Q43" s="75">
        <v>-8406</v>
      </c>
      <c r="R43" s="38">
        <v>-0.13668959461437144</v>
      </c>
      <c r="S43" s="75">
        <v>17711</v>
      </c>
      <c r="T43" s="62">
        <v>6.3898028689352614E-3</v>
      </c>
      <c r="U43" s="76">
        <v>-6009</v>
      </c>
      <c r="V43" s="34">
        <v>-4.3014832207078225E-2</v>
      </c>
      <c r="W43" s="77">
        <v>-6009</v>
      </c>
      <c r="X43" s="34">
        <v>-6.6137624372633624E-2</v>
      </c>
      <c r="Y43" s="77">
        <v>20109</v>
      </c>
      <c r="Z43" s="61">
        <v>7.0930866655332216E-3</v>
      </c>
      <c r="AA43" s="6"/>
    </row>
    <row r="44" spans="1:27" x14ac:dyDescent="0.2">
      <c r="A44" s="10"/>
      <c r="B44" s="37" t="s">
        <v>21</v>
      </c>
      <c r="C44" s="74">
        <v>4105</v>
      </c>
      <c r="D44" s="38">
        <v>0.14350638000349589</v>
      </c>
      <c r="E44" s="75">
        <v>4105</v>
      </c>
      <c r="F44" s="38">
        <v>0.26502679320808314</v>
      </c>
      <c r="G44" s="75">
        <v>419664</v>
      </c>
      <c r="H44" s="62">
        <v>0.142748440840373</v>
      </c>
      <c r="I44" s="76">
        <v>10014</v>
      </c>
      <c r="J44" s="34">
        <v>0.12297074931846649</v>
      </c>
      <c r="K44" s="77">
        <v>10014</v>
      </c>
      <c r="L44" s="34">
        <v>0.18915039099391787</v>
      </c>
      <c r="M44" s="77">
        <v>494393</v>
      </c>
      <c r="N44" s="61">
        <v>0.1707867008337024</v>
      </c>
      <c r="O44" s="78">
        <v>15634</v>
      </c>
      <c r="P44" s="38">
        <v>0.14763262762280685</v>
      </c>
      <c r="Q44" s="75">
        <v>15634</v>
      </c>
      <c r="R44" s="38">
        <v>0.25422378327398082</v>
      </c>
      <c r="S44" s="75">
        <v>554025</v>
      </c>
      <c r="T44" s="62">
        <v>0.19988202441769851</v>
      </c>
      <c r="U44" s="76">
        <v>20805</v>
      </c>
      <c r="V44" s="34">
        <v>0.14893053487573016</v>
      </c>
      <c r="W44" s="77">
        <v>20805</v>
      </c>
      <c r="X44" s="34">
        <v>0.2289887294179801</v>
      </c>
      <c r="Y44" s="77">
        <v>571693</v>
      </c>
      <c r="Z44" s="61">
        <v>0.20165438336459715</v>
      </c>
      <c r="AA44" s="6"/>
    </row>
    <row r="45" spans="1:27" x14ac:dyDescent="0.2">
      <c r="A45" s="10"/>
      <c r="B45" s="37" t="s">
        <v>22</v>
      </c>
      <c r="C45" s="74">
        <v>5431</v>
      </c>
      <c r="D45" s="38">
        <v>0.18986191225310262</v>
      </c>
      <c r="E45" s="75">
        <v>5431</v>
      </c>
      <c r="F45" s="38">
        <v>0.35063593517980501</v>
      </c>
      <c r="G45" s="75">
        <v>778051</v>
      </c>
      <c r="H45" s="62">
        <v>0.26465354937352992</v>
      </c>
      <c r="I45" s="76">
        <v>11005</v>
      </c>
      <c r="J45" s="34">
        <v>0.13514011346611982</v>
      </c>
      <c r="K45" s="77">
        <v>11005</v>
      </c>
      <c r="L45" s="34">
        <v>0.20786898870462014</v>
      </c>
      <c r="M45" s="77">
        <v>703639</v>
      </c>
      <c r="N45" s="61">
        <v>0.2430701554996238</v>
      </c>
      <c r="O45" s="78">
        <v>15511</v>
      </c>
      <c r="P45" s="38">
        <v>0.14647113259929365</v>
      </c>
      <c r="Q45" s="75">
        <v>15511</v>
      </c>
      <c r="R45" s="38">
        <v>0.25222368570824594</v>
      </c>
      <c r="S45" s="75">
        <v>488054</v>
      </c>
      <c r="T45" s="62">
        <v>0.17608090166536786</v>
      </c>
      <c r="U45" s="76">
        <v>19938</v>
      </c>
      <c r="V45" s="34">
        <v>0.14272420112243731</v>
      </c>
      <c r="W45" s="77">
        <v>19938</v>
      </c>
      <c r="X45" s="34">
        <v>0.21944615655542837</v>
      </c>
      <c r="Y45" s="77">
        <v>487792</v>
      </c>
      <c r="Z45" s="61">
        <v>0.17205982051587751</v>
      </c>
      <c r="AA45" s="6"/>
    </row>
    <row r="46" spans="1:27" x14ac:dyDescent="0.2">
      <c r="A46" s="10"/>
      <c r="B46" s="37" t="s">
        <v>23</v>
      </c>
      <c r="C46" s="74">
        <v>0</v>
      </c>
      <c r="D46" s="38">
        <v>0</v>
      </c>
      <c r="E46" s="75">
        <v>0</v>
      </c>
      <c r="F46" s="38">
        <v>0</v>
      </c>
      <c r="G46" s="75">
        <v>0</v>
      </c>
      <c r="H46" s="62">
        <v>0</v>
      </c>
      <c r="I46" s="76">
        <v>0</v>
      </c>
      <c r="J46" s="34">
        <v>0</v>
      </c>
      <c r="K46" s="77">
        <v>0</v>
      </c>
      <c r="L46" s="34">
        <v>0</v>
      </c>
      <c r="M46" s="77">
        <v>0</v>
      </c>
      <c r="N46" s="61">
        <v>0</v>
      </c>
      <c r="O46" s="78">
        <v>0</v>
      </c>
      <c r="P46" s="38">
        <v>0</v>
      </c>
      <c r="Q46" s="75">
        <v>0</v>
      </c>
      <c r="R46" s="38">
        <v>0</v>
      </c>
      <c r="S46" s="75">
        <v>0</v>
      </c>
      <c r="T46" s="62">
        <v>0</v>
      </c>
      <c r="U46" s="76">
        <v>0</v>
      </c>
      <c r="V46" s="34">
        <v>0</v>
      </c>
      <c r="W46" s="77">
        <v>0</v>
      </c>
      <c r="X46" s="34">
        <v>0</v>
      </c>
      <c r="Y46" s="77">
        <v>0</v>
      </c>
      <c r="Z46" s="61">
        <v>0</v>
      </c>
      <c r="AA46" s="6"/>
    </row>
    <row r="47" spans="1:27" x14ac:dyDescent="0.2">
      <c r="A47" s="10"/>
      <c r="B47" s="37" t="s">
        <v>24</v>
      </c>
      <c r="C47" s="74">
        <v>0</v>
      </c>
      <c r="D47" s="38">
        <v>0</v>
      </c>
      <c r="E47" s="75">
        <v>0</v>
      </c>
      <c r="F47" s="38">
        <v>0</v>
      </c>
      <c r="G47" s="75">
        <v>0</v>
      </c>
      <c r="H47" s="62">
        <v>0</v>
      </c>
      <c r="I47" s="76">
        <v>0</v>
      </c>
      <c r="J47" s="34">
        <v>0</v>
      </c>
      <c r="K47" s="77">
        <v>0</v>
      </c>
      <c r="L47" s="34">
        <v>0</v>
      </c>
      <c r="M47" s="77">
        <v>0</v>
      </c>
      <c r="N47" s="61">
        <v>0</v>
      </c>
      <c r="O47" s="78">
        <v>0</v>
      </c>
      <c r="P47" s="38">
        <v>0</v>
      </c>
      <c r="Q47" s="75">
        <v>0</v>
      </c>
      <c r="R47" s="38">
        <v>0</v>
      </c>
      <c r="S47" s="75">
        <v>0</v>
      </c>
      <c r="T47" s="62">
        <v>0</v>
      </c>
      <c r="U47" s="76">
        <v>0</v>
      </c>
      <c r="V47" s="34">
        <v>0</v>
      </c>
      <c r="W47" s="77">
        <v>0</v>
      </c>
      <c r="X47" s="34">
        <v>0</v>
      </c>
      <c r="Y47" s="77">
        <v>0</v>
      </c>
      <c r="Z47" s="61">
        <v>0</v>
      </c>
      <c r="AA47" s="6"/>
    </row>
    <row r="48" spans="1:27" x14ac:dyDescent="0.2">
      <c r="A48" s="10"/>
      <c r="B48" s="37" t="s">
        <v>25</v>
      </c>
      <c r="C48" s="74">
        <v>12212</v>
      </c>
      <c r="D48" s="38">
        <v>0.42691837091417584</v>
      </c>
      <c r="E48" s="75">
        <v>12212</v>
      </c>
      <c r="F48" s="38">
        <v>0.78843049906385176</v>
      </c>
      <c r="G48" s="75">
        <v>287274</v>
      </c>
      <c r="H48" s="62">
        <v>9.7716067125074621E-2</v>
      </c>
      <c r="I48" s="76">
        <v>23525</v>
      </c>
      <c r="J48" s="34">
        <v>0.28888424982194172</v>
      </c>
      <c r="K48" s="77">
        <v>23525</v>
      </c>
      <c r="L48" s="34">
        <v>0.44435419893468325</v>
      </c>
      <c r="M48" s="77">
        <v>302493</v>
      </c>
      <c r="N48" s="61">
        <v>0.10449537411591413</v>
      </c>
      <c r="O48" s="78">
        <v>27804</v>
      </c>
      <c r="P48" s="38">
        <v>0.26255453360781128</v>
      </c>
      <c r="Q48" s="75">
        <v>27804</v>
      </c>
      <c r="R48" s="38">
        <v>0.45211961559100444</v>
      </c>
      <c r="S48" s="75">
        <v>313409</v>
      </c>
      <c r="T48" s="62">
        <v>0.11307219961324212</v>
      </c>
      <c r="U48" s="76">
        <v>19853</v>
      </c>
      <c r="V48" s="34">
        <v>0.1421157370289772</v>
      </c>
      <c r="W48" s="77">
        <v>19853</v>
      </c>
      <c r="X48" s="34">
        <v>0.21851061019635468</v>
      </c>
      <c r="Y48" s="77">
        <v>331794</v>
      </c>
      <c r="Z48" s="61">
        <v>0.11703434268754934</v>
      </c>
      <c r="AA48" s="6"/>
    </row>
    <row r="49" spans="1:27" x14ac:dyDescent="0.2">
      <c r="A49" s="10"/>
      <c r="B49" s="37" t="s">
        <v>26</v>
      </c>
      <c r="C49" s="74">
        <v>4374</v>
      </c>
      <c r="D49" s="38">
        <v>0.15291033036182486</v>
      </c>
      <c r="E49" s="75">
        <v>4374</v>
      </c>
      <c r="F49" s="38">
        <v>0.28239395700174319</v>
      </c>
      <c r="G49" s="75">
        <v>294872</v>
      </c>
      <c r="H49" s="62">
        <v>0.10030052195919228</v>
      </c>
      <c r="I49" s="76">
        <v>24961</v>
      </c>
      <c r="J49" s="34">
        <v>0.30651816194709824</v>
      </c>
      <c r="K49" s="77">
        <v>24961</v>
      </c>
      <c r="L49" s="34">
        <v>0.47147822144988855</v>
      </c>
      <c r="M49" s="77">
        <v>311910</v>
      </c>
      <c r="N49" s="61">
        <v>0.1077484508418204</v>
      </c>
      <c r="O49" s="78">
        <v>27457</v>
      </c>
      <c r="P49" s="38">
        <v>0.25927779561464803</v>
      </c>
      <c r="Q49" s="75">
        <v>27457</v>
      </c>
      <c r="R49" s="38">
        <v>0.44647706392181735</v>
      </c>
      <c r="S49" s="75">
        <v>311219</v>
      </c>
      <c r="T49" s="62">
        <v>0.11228208791525962</v>
      </c>
      <c r="U49" s="76">
        <v>46982</v>
      </c>
      <c r="V49" s="34">
        <v>0.33631600045813764</v>
      </c>
      <c r="W49" s="77">
        <v>46982</v>
      </c>
      <c r="X49" s="34">
        <v>0.51710398872941798</v>
      </c>
      <c r="Y49" s="77">
        <v>328990</v>
      </c>
      <c r="Z49" s="61">
        <v>0.11604528231606616</v>
      </c>
      <c r="AA49" s="6"/>
    </row>
    <row r="50" spans="1:27" x14ac:dyDescent="0.2">
      <c r="A50" s="10"/>
      <c r="B50" s="37" t="s">
        <v>27</v>
      </c>
      <c r="C50" s="74">
        <v>2</v>
      </c>
      <c r="D50" s="38">
        <v>6.9917846530326863E-5</v>
      </c>
      <c r="E50" s="75">
        <v>2</v>
      </c>
      <c r="F50" s="38">
        <v>1.2912389437665439E-4</v>
      </c>
      <c r="G50" s="75">
        <v>0</v>
      </c>
      <c r="H50" s="62">
        <v>0</v>
      </c>
      <c r="I50" s="76">
        <v>2983</v>
      </c>
      <c r="J50" s="34">
        <v>3.663089127391507E-2</v>
      </c>
      <c r="K50" s="77">
        <v>2983</v>
      </c>
      <c r="L50" s="34">
        <v>5.634467908276982E-2</v>
      </c>
      <c r="M50" s="77">
        <v>0</v>
      </c>
      <c r="N50" s="61">
        <v>0</v>
      </c>
      <c r="O50" s="78">
        <v>4353</v>
      </c>
      <c r="P50" s="38">
        <v>4.1105592173601012E-2</v>
      </c>
      <c r="Q50" s="75">
        <v>4353</v>
      </c>
      <c r="R50" s="38">
        <v>7.0783940680033172E-2</v>
      </c>
      <c r="S50" s="75">
        <v>0</v>
      </c>
      <c r="T50" s="62">
        <v>0</v>
      </c>
      <c r="U50" s="76">
        <v>6587</v>
      </c>
      <c r="V50" s="34">
        <v>4.7152388042606803E-2</v>
      </c>
      <c r="W50" s="77">
        <v>6587</v>
      </c>
      <c r="X50" s="34">
        <v>7.2499339614334773E-2</v>
      </c>
      <c r="Y50" s="77">
        <v>0</v>
      </c>
      <c r="Z50" s="61">
        <v>0</v>
      </c>
      <c r="AA50" s="6"/>
    </row>
    <row r="51" spans="1:27" x14ac:dyDescent="0.2">
      <c r="A51" s="10"/>
      <c r="B51" s="42" t="s">
        <v>28</v>
      </c>
      <c r="C51" s="43">
        <v>28605</v>
      </c>
      <c r="D51" s="44">
        <v>1</v>
      </c>
      <c r="E51" s="48">
        <v>15489</v>
      </c>
      <c r="F51" s="44">
        <v>1</v>
      </c>
      <c r="G51" s="48">
        <v>2939885</v>
      </c>
      <c r="H51" s="67">
        <v>1</v>
      </c>
      <c r="I51" s="45">
        <v>81434</v>
      </c>
      <c r="J51" s="46">
        <v>1</v>
      </c>
      <c r="K51" s="47">
        <v>52942</v>
      </c>
      <c r="L51" s="46">
        <v>1</v>
      </c>
      <c r="M51" s="47">
        <v>2894798</v>
      </c>
      <c r="N51" s="65">
        <v>1</v>
      </c>
      <c r="O51" s="63">
        <v>105898</v>
      </c>
      <c r="P51" s="44">
        <v>1</v>
      </c>
      <c r="Q51" s="48">
        <v>61497</v>
      </c>
      <c r="R51" s="44">
        <v>1</v>
      </c>
      <c r="S51" s="48">
        <v>2771760</v>
      </c>
      <c r="T51" s="67">
        <v>1</v>
      </c>
      <c r="U51" s="45">
        <v>139696</v>
      </c>
      <c r="V51" s="46">
        <v>1</v>
      </c>
      <c r="W51" s="47">
        <v>90856</v>
      </c>
      <c r="X51" s="46">
        <v>1</v>
      </c>
      <c r="Y51" s="47">
        <v>2835014</v>
      </c>
      <c r="Z51" s="65">
        <v>1</v>
      </c>
      <c r="AA51" s="6"/>
    </row>
    <row r="52" spans="1:27" x14ac:dyDescent="0.2">
      <c r="A52" s="10"/>
      <c r="B52" s="6"/>
      <c r="C52" s="49"/>
      <c r="D52" s="50"/>
      <c r="E52" s="49"/>
      <c r="F52" s="50"/>
      <c r="G52" s="49"/>
      <c r="H52" s="50"/>
      <c r="I52" s="49"/>
      <c r="J52" s="50"/>
      <c r="K52" s="49"/>
      <c r="L52" s="50"/>
      <c r="M52" s="49"/>
      <c r="N52" s="50"/>
      <c r="O52" s="49"/>
      <c r="P52" s="50"/>
      <c r="Q52" s="49"/>
      <c r="R52" s="50"/>
      <c r="S52" s="49"/>
      <c r="T52" s="50"/>
      <c r="U52" s="49"/>
      <c r="V52" s="50"/>
      <c r="W52" s="49"/>
      <c r="X52" s="50"/>
      <c r="Y52" s="51"/>
      <c r="Z52" s="50"/>
      <c r="AA52" s="6"/>
    </row>
    <row r="53" spans="1:27" x14ac:dyDescent="0.2">
      <c r="A53" s="10"/>
      <c r="B53" s="30" t="s">
        <v>29</v>
      </c>
      <c r="C53" s="69">
        <v>30396</v>
      </c>
      <c r="D53" s="32">
        <v>1.0626114315679076</v>
      </c>
      <c r="E53" s="70">
        <v>17240</v>
      </c>
      <c r="F53" s="32">
        <v>1.113047969526761</v>
      </c>
      <c r="G53" s="70">
        <v>2783430</v>
      </c>
      <c r="H53" s="58">
        <v>0.94678193194631766</v>
      </c>
      <c r="I53" s="71">
        <v>81945</v>
      </c>
      <c r="J53" s="55">
        <v>1.0062750202618072</v>
      </c>
      <c r="K53" s="72">
        <v>53648</v>
      </c>
      <c r="L53" s="55">
        <v>1.013335348116807</v>
      </c>
      <c r="M53" s="72">
        <v>2749525</v>
      </c>
      <c r="N53" s="57">
        <v>0.94981584207257297</v>
      </c>
      <c r="O53" s="69">
        <v>106487</v>
      </c>
      <c r="P53" s="32">
        <v>1.005561955844303</v>
      </c>
      <c r="Q53" s="70">
        <v>62719</v>
      </c>
      <c r="R53" s="32">
        <v>1.0198708880107972</v>
      </c>
      <c r="S53" s="70">
        <v>2625420</v>
      </c>
      <c r="T53" s="58">
        <v>0.94720322105810029</v>
      </c>
      <c r="U53" s="71">
        <v>137992</v>
      </c>
      <c r="V53" s="55">
        <v>0.98780208452640017</v>
      </c>
      <c r="W53" s="72">
        <v>89684</v>
      </c>
      <c r="X53" s="55">
        <v>0.98710046667253681</v>
      </c>
      <c r="Y53" s="72">
        <v>2682754</v>
      </c>
      <c r="Z53" s="57">
        <v>0.94629303417901989</v>
      </c>
      <c r="AA53" s="6"/>
    </row>
    <row r="54" spans="1:27" x14ac:dyDescent="0.2">
      <c r="A54" s="10"/>
      <c r="B54" s="37" t="s">
        <v>30</v>
      </c>
      <c r="C54" s="74">
        <v>-1791</v>
      </c>
      <c r="D54" s="38">
        <v>-6.2611431567907702E-2</v>
      </c>
      <c r="E54" s="75">
        <v>-1751</v>
      </c>
      <c r="F54" s="38">
        <v>-0.11304796952676092</v>
      </c>
      <c r="G54" s="75">
        <v>156455</v>
      </c>
      <c r="H54" s="62">
        <v>5.3218068053682371E-2</v>
      </c>
      <c r="I54" s="76">
        <v>-511</v>
      </c>
      <c r="J54" s="34">
        <v>-6.2750202618071073E-3</v>
      </c>
      <c r="K54" s="77">
        <v>-706</v>
      </c>
      <c r="L54" s="34">
        <v>-1.3335348116807071E-2</v>
      </c>
      <c r="M54" s="77">
        <v>145273</v>
      </c>
      <c r="N54" s="61">
        <v>5.0184157927427059E-2</v>
      </c>
      <c r="O54" s="74">
        <v>-589</v>
      </c>
      <c r="P54" s="38">
        <v>-5.561955844303009E-3</v>
      </c>
      <c r="Q54" s="75">
        <v>-1222</v>
      </c>
      <c r="R54" s="38">
        <v>-1.9870888010797276E-2</v>
      </c>
      <c r="S54" s="75">
        <v>146340</v>
      </c>
      <c r="T54" s="62">
        <v>5.2796778941899734E-2</v>
      </c>
      <c r="U54" s="76">
        <v>1704</v>
      </c>
      <c r="V54" s="34">
        <v>1.2197915473599817E-2</v>
      </c>
      <c r="W54" s="77">
        <v>1172</v>
      </c>
      <c r="X54" s="34">
        <v>1.2899533327463238E-2</v>
      </c>
      <c r="Y54" s="77">
        <v>152260</v>
      </c>
      <c r="Z54" s="61">
        <v>5.3706965820980071E-2</v>
      </c>
      <c r="AA54" s="6"/>
    </row>
    <row r="55" spans="1:27" x14ac:dyDescent="0.2">
      <c r="A55" s="10"/>
      <c r="B55" s="42" t="s">
        <v>28</v>
      </c>
      <c r="C55" s="63">
        <v>28605</v>
      </c>
      <c r="D55" s="44">
        <v>1</v>
      </c>
      <c r="E55" s="48">
        <v>15489</v>
      </c>
      <c r="F55" s="44">
        <v>1</v>
      </c>
      <c r="G55" s="48">
        <v>2939885</v>
      </c>
      <c r="H55" s="67">
        <v>1</v>
      </c>
      <c r="I55" s="45">
        <v>81434</v>
      </c>
      <c r="J55" s="46">
        <v>1</v>
      </c>
      <c r="K55" s="47">
        <v>52942</v>
      </c>
      <c r="L55" s="46">
        <v>1</v>
      </c>
      <c r="M55" s="47">
        <v>2894798</v>
      </c>
      <c r="N55" s="65">
        <v>1</v>
      </c>
      <c r="O55" s="63">
        <v>105898</v>
      </c>
      <c r="P55" s="44">
        <v>1</v>
      </c>
      <c r="Q55" s="48">
        <v>61497</v>
      </c>
      <c r="R55" s="44">
        <v>1</v>
      </c>
      <c r="S55" s="48">
        <v>2771760</v>
      </c>
      <c r="T55" s="67">
        <v>1</v>
      </c>
      <c r="U55" s="45">
        <v>139696</v>
      </c>
      <c r="V55" s="46">
        <v>1</v>
      </c>
      <c r="W55" s="47">
        <v>90856</v>
      </c>
      <c r="X55" s="46">
        <v>1</v>
      </c>
      <c r="Y55" s="47">
        <v>2835014</v>
      </c>
      <c r="Z55" s="65">
        <v>1</v>
      </c>
      <c r="AA55" s="6"/>
    </row>
    <row r="56" spans="1:27" x14ac:dyDescent="0.2">
      <c r="A56" s="10"/>
      <c r="B56" s="6"/>
      <c r="C56" s="49"/>
      <c r="D56" s="50"/>
      <c r="E56" s="49"/>
      <c r="F56" s="50"/>
      <c r="G56" s="49"/>
      <c r="H56" s="50"/>
      <c r="I56" s="49"/>
      <c r="J56" s="50"/>
      <c r="K56" s="49"/>
      <c r="L56" s="50"/>
      <c r="M56" s="49"/>
      <c r="N56" s="50"/>
      <c r="O56" s="49"/>
      <c r="P56" s="50"/>
      <c r="Q56" s="49"/>
      <c r="R56" s="50"/>
      <c r="S56" s="49"/>
      <c r="T56" s="50"/>
      <c r="U56" s="49"/>
      <c r="V56" s="50"/>
      <c r="W56" s="49"/>
      <c r="X56" s="50"/>
      <c r="Y56" s="49"/>
      <c r="Z56" s="50"/>
      <c r="AA56" s="6"/>
    </row>
    <row r="57" spans="1:27" x14ac:dyDescent="0.2">
      <c r="A57" s="10"/>
      <c r="B57" s="30" t="s">
        <v>31</v>
      </c>
      <c r="C57" s="69">
        <v>610</v>
      </c>
      <c r="D57" s="32">
        <v>2.1324943191749695E-2</v>
      </c>
      <c r="E57" s="70">
        <v>-12505</v>
      </c>
      <c r="F57" s="32">
        <v>-0.80734714959003162</v>
      </c>
      <c r="G57" s="70">
        <v>1022849</v>
      </c>
      <c r="H57" s="58">
        <v>0.34792143230092332</v>
      </c>
      <c r="I57" s="71">
        <v>2911</v>
      </c>
      <c r="J57" s="55">
        <v>3.5746739691038143E-2</v>
      </c>
      <c r="K57" s="72">
        <v>-25581</v>
      </c>
      <c r="L57" s="55">
        <v>-0.48318915039099392</v>
      </c>
      <c r="M57" s="72">
        <v>987023</v>
      </c>
      <c r="N57" s="57">
        <v>0.34096437817077391</v>
      </c>
      <c r="O57" s="69">
        <v>6657</v>
      </c>
      <c r="P57" s="32">
        <v>6.2862377004287151E-2</v>
      </c>
      <c r="Q57" s="70">
        <v>-37745</v>
      </c>
      <c r="R57" s="32">
        <v>-0.61376977738751481</v>
      </c>
      <c r="S57" s="70">
        <v>1010912</v>
      </c>
      <c r="T57" s="58">
        <v>0.36471844604150433</v>
      </c>
      <c r="U57" s="71">
        <v>16312</v>
      </c>
      <c r="V57" s="55">
        <v>0.11676783873554003</v>
      </c>
      <c r="W57" s="72">
        <v>-32528</v>
      </c>
      <c r="X57" s="55">
        <v>-0.3580170819758739</v>
      </c>
      <c r="Y57" s="72">
        <v>1020860</v>
      </c>
      <c r="Z57" s="57">
        <v>0.36008993253648836</v>
      </c>
      <c r="AA57" s="6"/>
    </row>
    <row r="58" spans="1:27" x14ac:dyDescent="0.2">
      <c r="A58" s="10"/>
      <c r="B58" s="37" t="s">
        <v>32</v>
      </c>
      <c r="C58" s="74">
        <v>27995</v>
      </c>
      <c r="D58" s="38">
        <v>0.97867505680825029</v>
      </c>
      <c r="E58" s="75">
        <v>27994</v>
      </c>
      <c r="F58" s="38">
        <v>1.8073471495900317</v>
      </c>
      <c r="G58" s="75">
        <v>1917036</v>
      </c>
      <c r="H58" s="62">
        <v>0.65207856769907668</v>
      </c>
      <c r="I58" s="76">
        <v>78523</v>
      </c>
      <c r="J58" s="34">
        <v>0.96425326030896186</v>
      </c>
      <c r="K58" s="77">
        <v>78523</v>
      </c>
      <c r="L58" s="34">
        <v>1.483189150390994</v>
      </c>
      <c r="M58" s="77">
        <v>1907775</v>
      </c>
      <c r="N58" s="61">
        <v>0.65903562182922604</v>
      </c>
      <c r="O58" s="74">
        <v>99241</v>
      </c>
      <c r="P58" s="38">
        <v>0.9371376229957129</v>
      </c>
      <c r="Q58" s="75">
        <v>99242</v>
      </c>
      <c r="R58" s="38">
        <v>1.6137697773875148</v>
      </c>
      <c r="S58" s="75">
        <v>1760848</v>
      </c>
      <c r="T58" s="62">
        <v>0.63528155395849573</v>
      </c>
      <c r="U58" s="76">
        <v>123384</v>
      </c>
      <c r="V58" s="34">
        <v>0.88323216126446003</v>
      </c>
      <c r="W58" s="77">
        <v>123384</v>
      </c>
      <c r="X58" s="34">
        <v>1.3580170819758739</v>
      </c>
      <c r="Y58" s="77">
        <v>1814154</v>
      </c>
      <c r="Z58" s="61">
        <v>0.63991006746351164</v>
      </c>
      <c r="AA58" s="6"/>
    </row>
    <row r="59" spans="1:27" x14ac:dyDescent="0.2">
      <c r="A59" s="10"/>
      <c r="B59" s="42" t="s">
        <v>28</v>
      </c>
      <c r="C59" s="63">
        <v>28605</v>
      </c>
      <c r="D59" s="44">
        <v>1</v>
      </c>
      <c r="E59" s="48">
        <v>15489</v>
      </c>
      <c r="F59" s="44">
        <v>1</v>
      </c>
      <c r="G59" s="48">
        <v>2939885</v>
      </c>
      <c r="H59" s="67">
        <v>1</v>
      </c>
      <c r="I59" s="45">
        <v>81434</v>
      </c>
      <c r="J59" s="46">
        <v>1</v>
      </c>
      <c r="K59" s="47">
        <v>52942</v>
      </c>
      <c r="L59" s="46">
        <v>1</v>
      </c>
      <c r="M59" s="47">
        <v>2894798</v>
      </c>
      <c r="N59" s="65">
        <v>1</v>
      </c>
      <c r="O59" s="63">
        <v>105898</v>
      </c>
      <c r="P59" s="44">
        <v>1</v>
      </c>
      <c r="Q59" s="48">
        <v>61497</v>
      </c>
      <c r="R59" s="44">
        <v>1</v>
      </c>
      <c r="S59" s="48">
        <v>2771760</v>
      </c>
      <c r="T59" s="67">
        <v>1</v>
      </c>
      <c r="U59" s="45">
        <v>139696</v>
      </c>
      <c r="V59" s="46">
        <v>1</v>
      </c>
      <c r="W59" s="47">
        <v>90856</v>
      </c>
      <c r="X59" s="46">
        <v>1</v>
      </c>
      <c r="Y59" s="47">
        <v>2835014</v>
      </c>
      <c r="Z59" s="65">
        <v>1</v>
      </c>
      <c r="AA59" s="6"/>
    </row>
    <row r="60" spans="1:27" x14ac:dyDescent="0.2">
      <c r="A60" s="10"/>
      <c r="B60" s="6"/>
      <c r="C60" s="6"/>
      <c r="D60" s="6"/>
      <c r="E60" s="6"/>
      <c r="F60" s="6"/>
      <c r="G60" s="6"/>
      <c r="H60" s="6"/>
      <c r="I60" s="9"/>
      <c r="J60" s="6"/>
      <c r="K60" s="9"/>
      <c r="L60" s="6"/>
      <c r="M60" s="6"/>
      <c r="N60" s="6"/>
      <c r="O60" s="9"/>
      <c r="P60" s="6"/>
      <c r="Q60" s="9"/>
      <c r="R60" s="6"/>
      <c r="S60" s="6"/>
      <c r="T60" s="6"/>
      <c r="U60" s="9"/>
      <c r="V60" s="6"/>
      <c r="W60" s="9"/>
      <c r="X60" s="6"/>
      <c r="Y60" s="6"/>
      <c r="Z60" s="6"/>
      <c r="AA60" s="6"/>
    </row>
    <row r="61" spans="1:27" hidden="1" x14ac:dyDescent="0.2">
      <c r="A61" s="10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  <c r="AA61" s="6"/>
    </row>
  </sheetData>
  <mergeCells count="34">
    <mergeCell ref="W34:X34"/>
    <mergeCell ref="Y34:Z34"/>
    <mergeCell ref="K34:L34"/>
    <mergeCell ref="M34:N34"/>
    <mergeCell ref="O34:P34"/>
    <mergeCell ref="Q34:R34"/>
    <mergeCell ref="S34:T34"/>
    <mergeCell ref="U34:V34"/>
    <mergeCell ref="Y6:Z6"/>
    <mergeCell ref="C33:H33"/>
    <mergeCell ref="I33:N33"/>
    <mergeCell ref="O33:T33"/>
    <mergeCell ref="U33:Z33"/>
    <mergeCell ref="B34:B35"/>
    <mergeCell ref="C34:D34"/>
    <mergeCell ref="E34:F34"/>
    <mergeCell ref="G34:H34"/>
    <mergeCell ref="I34:J34"/>
    <mergeCell ref="M6:N6"/>
    <mergeCell ref="O6:P6"/>
    <mergeCell ref="Q6:R6"/>
    <mergeCell ref="S6:T6"/>
    <mergeCell ref="U6:V6"/>
    <mergeCell ref="W6:X6"/>
    <mergeCell ref="C5:H5"/>
    <mergeCell ref="I5:N5"/>
    <mergeCell ref="O5:T5"/>
    <mergeCell ref="U5:Z5"/>
    <mergeCell ref="B6:B7"/>
    <mergeCell ref="C6:D6"/>
    <mergeCell ref="E6:F6"/>
    <mergeCell ref="G6:H6"/>
    <mergeCell ref="I6:J6"/>
    <mergeCell ref="K6:L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61"/>
  <sheetViews>
    <sheetView showGridLines="0" rightToLeft="1" workbookViewId="0">
      <selection activeCell="E15" sqref="E15"/>
    </sheetView>
  </sheetViews>
  <sheetFormatPr defaultRowHeight="14.25" x14ac:dyDescent="0.2"/>
  <cols>
    <col min="1" max="1" width="5.5" style="79" customWidth="1"/>
    <col min="2" max="2" width="20.25" style="7" customWidth="1"/>
    <col min="3" max="26" width="9.75" style="7" customWidth="1"/>
  </cols>
  <sheetData>
    <row r="1" spans="1:26" ht="20.25" x14ac:dyDescent="0.3">
      <c r="A1" s="1"/>
      <c r="B1" s="2" t="s">
        <v>0</v>
      </c>
      <c r="C1" s="3"/>
      <c r="D1" s="4"/>
      <c r="E1" s="4"/>
      <c r="F1" s="4"/>
      <c r="G1" s="5"/>
      <c r="H1" s="5"/>
      <c r="I1" s="5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</row>
    <row r="2" spans="1:26" ht="20.25" x14ac:dyDescent="0.3">
      <c r="A2" s="1"/>
      <c r="B2" s="2" t="s">
        <v>38</v>
      </c>
      <c r="C2" s="4"/>
      <c r="D2" s="4"/>
      <c r="E2" s="4"/>
      <c r="F2" s="4"/>
      <c r="G2" s="5"/>
      <c r="H2" s="5"/>
      <c r="I2" s="5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</row>
    <row r="3" spans="1:26" ht="18.75" x14ac:dyDescent="0.3">
      <c r="A3" s="1"/>
      <c r="B3" s="8" t="s">
        <v>40</v>
      </c>
      <c r="C3" s="8"/>
      <c r="D3" s="4"/>
      <c r="E3" s="4"/>
      <c r="F3" s="4"/>
      <c r="G3" s="5"/>
      <c r="H3" s="5"/>
      <c r="I3" s="5"/>
      <c r="J3" s="6"/>
      <c r="K3" s="6"/>
      <c r="M3" s="6"/>
      <c r="N3" s="6"/>
      <c r="O3" s="6"/>
      <c r="P3" s="6"/>
      <c r="Q3" s="6"/>
      <c r="R3" s="6"/>
      <c r="S3" s="9"/>
      <c r="T3" s="6"/>
      <c r="U3" s="6"/>
      <c r="V3" s="6"/>
      <c r="W3" s="6"/>
      <c r="X3" s="6"/>
      <c r="Y3" s="6"/>
      <c r="Z3" s="6"/>
    </row>
    <row r="4" spans="1:26" x14ac:dyDescent="0.2">
      <c r="A4" s="10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</row>
    <row r="5" spans="1:26" ht="15.75" x14ac:dyDescent="0.25">
      <c r="A5" s="16"/>
      <c r="B5" s="68" t="s">
        <v>3</v>
      </c>
      <c r="C5" s="12" t="s">
        <v>4</v>
      </c>
      <c r="D5" s="13"/>
      <c r="E5" s="13"/>
      <c r="F5" s="13"/>
      <c r="G5" s="13"/>
      <c r="H5" s="14"/>
      <c r="I5" s="15" t="s">
        <v>5</v>
      </c>
      <c r="J5" s="13"/>
      <c r="K5" s="13"/>
      <c r="L5" s="13"/>
      <c r="M5" s="13"/>
      <c r="N5" s="14"/>
      <c r="O5" s="15" t="s">
        <v>6</v>
      </c>
      <c r="P5" s="13"/>
      <c r="Q5" s="13"/>
      <c r="R5" s="13"/>
      <c r="S5" s="13"/>
      <c r="T5" s="14"/>
      <c r="U5" s="15" t="s">
        <v>7</v>
      </c>
      <c r="V5" s="13"/>
      <c r="W5" s="13"/>
      <c r="X5" s="13"/>
      <c r="Y5" s="13"/>
      <c r="Z5" s="14"/>
    </row>
    <row r="6" spans="1:26" ht="24.75" customHeight="1" x14ac:dyDescent="0.2">
      <c r="A6" s="16"/>
      <c r="B6" s="17" t="s">
        <v>39</v>
      </c>
      <c r="C6" s="18" t="s">
        <v>8</v>
      </c>
      <c r="D6" s="19"/>
      <c r="E6" s="19" t="s">
        <v>9</v>
      </c>
      <c r="F6" s="19"/>
      <c r="G6" s="19" t="s">
        <v>10</v>
      </c>
      <c r="H6" s="20"/>
      <c r="I6" s="21" t="s">
        <v>8</v>
      </c>
      <c r="J6" s="19"/>
      <c r="K6" s="19" t="s">
        <v>9</v>
      </c>
      <c r="L6" s="19"/>
      <c r="M6" s="19" t="s">
        <v>10</v>
      </c>
      <c r="N6" s="20"/>
      <c r="O6" s="21" t="s">
        <v>8</v>
      </c>
      <c r="P6" s="19"/>
      <c r="Q6" s="19" t="s">
        <v>9</v>
      </c>
      <c r="R6" s="19"/>
      <c r="S6" s="19" t="s">
        <v>10</v>
      </c>
      <c r="T6" s="20"/>
      <c r="U6" s="21" t="s">
        <v>8</v>
      </c>
      <c r="V6" s="19"/>
      <c r="W6" s="19" t="s">
        <v>9</v>
      </c>
      <c r="X6" s="19"/>
      <c r="Y6" s="19" t="s">
        <v>10</v>
      </c>
      <c r="Z6" s="20"/>
    </row>
    <row r="7" spans="1:26" ht="14.25" customHeight="1" x14ac:dyDescent="0.2">
      <c r="A7" s="16"/>
      <c r="B7" s="24"/>
      <c r="C7" s="25" t="s">
        <v>11</v>
      </c>
      <c r="D7" s="26" t="s">
        <v>12</v>
      </c>
      <c r="E7" s="26" t="s">
        <v>11</v>
      </c>
      <c r="F7" s="26" t="s">
        <v>12</v>
      </c>
      <c r="G7" s="26" t="s">
        <v>11</v>
      </c>
      <c r="H7" s="27" t="s">
        <v>12</v>
      </c>
      <c r="I7" s="28" t="s">
        <v>11</v>
      </c>
      <c r="J7" s="26" t="s">
        <v>12</v>
      </c>
      <c r="K7" s="26" t="s">
        <v>11</v>
      </c>
      <c r="L7" s="26" t="s">
        <v>12</v>
      </c>
      <c r="M7" s="26" t="s">
        <v>11</v>
      </c>
      <c r="N7" s="27" t="s">
        <v>12</v>
      </c>
      <c r="O7" s="28" t="s">
        <v>11</v>
      </c>
      <c r="P7" s="26" t="s">
        <v>12</v>
      </c>
      <c r="Q7" s="26" t="s">
        <v>11</v>
      </c>
      <c r="R7" s="26" t="s">
        <v>12</v>
      </c>
      <c r="S7" s="26" t="s">
        <v>11</v>
      </c>
      <c r="T7" s="27" t="s">
        <v>12</v>
      </c>
      <c r="U7" s="28" t="s">
        <v>11</v>
      </c>
      <c r="V7" s="26" t="s">
        <v>12</v>
      </c>
      <c r="W7" s="26" t="s">
        <v>11</v>
      </c>
      <c r="X7" s="26" t="s">
        <v>12</v>
      </c>
      <c r="Y7" s="26" t="s">
        <v>11</v>
      </c>
      <c r="Z7" s="27" t="s">
        <v>12</v>
      </c>
    </row>
    <row r="8" spans="1:26" x14ac:dyDescent="0.2">
      <c r="A8" s="29"/>
      <c r="B8" s="30" t="s">
        <v>13</v>
      </c>
      <c r="C8" s="31">
        <v>17</v>
      </c>
      <c r="D8" s="32">
        <v>5.7593928922315956E-4</v>
      </c>
      <c r="E8" s="53">
        <v>17</v>
      </c>
      <c r="F8" s="32">
        <v>1.0826646287097185E-3</v>
      </c>
      <c r="G8" s="53">
        <v>415229</v>
      </c>
      <c r="H8" s="32">
        <v>0.12811644947220449</v>
      </c>
      <c r="I8" s="33">
        <v>1068</v>
      </c>
      <c r="J8" s="34">
        <v>1.9920170104823366E-2</v>
      </c>
      <c r="K8" s="35">
        <v>1068</v>
      </c>
      <c r="L8" s="34">
        <v>2.8739034497605079E-2</v>
      </c>
      <c r="M8" s="35">
        <v>334922</v>
      </c>
      <c r="N8" s="34">
        <v>0.10462209352269657</v>
      </c>
      <c r="O8" s="36">
        <v>104</v>
      </c>
      <c r="P8" s="32">
        <v>4.1711787590743192E-3</v>
      </c>
      <c r="Q8" s="60">
        <v>104</v>
      </c>
      <c r="R8" s="32">
        <v>1.3892599519102324E-2</v>
      </c>
      <c r="S8" s="60">
        <v>397113</v>
      </c>
      <c r="T8" s="32">
        <v>0.12934577478872478</v>
      </c>
      <c r="U8" s="33">
        <v>1107</v>
      </c>
      <c r="V8" s="34">
        <v>3.1405146245283552E-2</v>
      </c>
      <c r="W8" s="35">
        <v>1107</v>
      </c>
      <c r="X8" s="34">
        <v>3.7077974276527328E-2</v>
      </c>
      <c r="Y8" s="35">
        <v>246550</v>
      </c>
      <c r="Z8" s="34">
        <v>7.6983291612583729E-2</v>
      </c>
    </row>
    <row r="9" spans="1:26" x14ac:dyDescent="0.2">
      <c r="A9" s="29"/>
      <c r="B9" s="37" t="s">
        <v>14</v>
      </c>
      <c r="C9" s="36">
        <v>2016</v>
      </c>
      <c r="D9" s="38">
        <v>6.8299623945522914E-2</v>
      </c>
      <c r="E9" s="60">
        <v>-3389</v>
      </c>
      <c r="F9" s="38">
        <v>-0.21583237804101388</v>
      </c>
      <c r="G9" s="60">
        <v>312062</v>
      </c>
      <c r="H9" s="38">
        <v>9.6284882450876699E-2</v>
      </c>
      <c r="I9" s="33">
        <v>3631</v>
      </c>
      <c r="J9" s="34">
        <v>6.7724847987465961E-2</v>
      </c>
      <c r="K9" s="35">
        <v>-2717</v>
      </c>
      <c r="L9" s="34">
        <v>-7.3112319035573969E-2</v>
      </c>
      <c r="M9" s="35">
        <v>326345</v>
      </c>
      <c r="N9" s="34">
        <v>0.10194283179565514</v>
      </c>
      <c r="O9" s="36">
        <v>1891</v>
      </c>
      <c r="P9" s="38">
        <v>7.5843259936630172E-2</v>
      </c>
      <c r="Q9" s="60">
        <v>-4253</v>
      </c>
      <c r="R9" s="38">
        <v>-0.56812717071867491</v>
      </c>
      <c r="S9" s="60">
        <v>299771</v>
      </c>
      <c r="T9" s="38">
        <v>9.7639997316106036E-2</v>
      </c>
      <c r="U9" s="33">
        <v>2496</v>
      </c>
      <c r="V9" s="34">
        <v>7.0810519447360207E-2</v>
      </c>
      <c r="W9" s="35">
        <v>-311</v>
      </c>
      <c r="X9" s="34">
        <v>-1.0416666666666666E-2</v>
      </c>
      <c r="Y9" s="35">
        <v>529145</v>
      </c>
      <c r="Z9" s="34">
        <v>0.16522134999124161</v>
      </c>
    </row>
    <row r="10" spans="1:26" x14ac:dyDescent="0.2">
      <c r="A10" s="29"/>
      <c r="B10" s="37" t="s">
        <v>15</v>
      </c>
      <c r="C10" s="36">
        <v>0</v>
      </c>
      <c r="D10" s="38">
        <v>0</v>
      </c>
      <c r="E10" s="60">
        <v>0</v>
      </c>
      <c r="F10" s="38">
        <v>0</v>
      </c>
      <c r="G10" s="60">
        <v>0</v>
      </c>
      <c r="H10" s="38">
        <v>0</v>
      </c>
      <c r="I10" s="33">
        <v>0</v>
      </c>
      <c r="J10" s="34">
        <v>0</v>
      </c>
      <c r="K10" s="35">
        <v>0</v>
      </c>
      <c r="L10" s="34">
        <v>0</v>
      </c>
      <c r="M10" s="35">
        <v>0</v>
      </c>
      <c r="N10" s="34">
        <v>0</v>
      </c>
      <c r="O10" s="36">
        <v>0</v>
      </c>
      <c r="P10" s="38">
        <v>0</v>
      </c>
      <c r="Q10" s="60">
        <v>0</v>
      </c>
      <c r="R10" s="38">
        <v>0</v>
      </c>
      <c r="S10" s="60">
        <v>0</v>
      </c>
      <c r="T10" s="38">
        <v>0</v>
      </c>
      <c r="U10" s="33">
        <v>0</v>
      </c>
      <c r="V10" s="34">
        <v>0</v>
      </c>
      <c r="W10" s="35">
        <v>0</v>
      </c>
      <c r="X10" s="34">
        <v>0</v>
      </c>
      <c r="Y10" s="35">
        <v>0</v>
      </c>
      <c r="Z10" s="34">
        <v>0</v>
      </c>
    </row>
    <row r="11" spans="1:26" x14ac:dyDescent="0.2">
      <c r="A11" s="29"/>
      <c r="B11" s="37" t="s">
        <v>16</v>
      </c>
      <c r="C11" s="36">
        <v>4668</v>
      </c>
      <c r="D11" s="38">
        <v>0.1581461530643358</v>
      </c>
      <c r="E11" s="60">
        <v>-3742</v>
      </c>
      <c r="F11" s="38">
        <v>-0.23831359062539803</v>
      </c>
      <c r="G11" s="60">
        <v>457269</v>
      </c>
      <c r="H11" s="38">
        <v>0.1410876425627918</v>
      </c>
      <c r="I11" s="33">
        <v>9622</v>
      </c>
      <c r="J11" s="34">
        <v>0.17946804939008468</v>
      </c>
      <c r="K11" s="35">
        <v>-482</v>
      </c>
      <c r="L11" s="34">
        <v>-1.2970238415585814E-2</v>
      </c>
      <c r="M11" s="35">
        <v>485760</v>
      </c>
      <c r="N11" s="34">
        <v>0.15174048927686173</v>
      </c>
      <c r="O11" s="36">
        <v>5715</v>
      </c>
      <c r="P11" s="38">
        <v>0.22921429430874743</v>
      </c>
      <c r="Q11" s="60">
        <v>-5588</v>
      </c>
      <c r="R11" s="38">
        <v>-0.74646005877638255</v>
      </c>
      <c r="S11" s="60">
        <v>469568</v>
      </c>
      <c r="T11" s="38">
        <v>0.15294547591237737</v>
      </c>
      <c r="U11" s="33">
        <v>3722</v>
      </c>
      <c r="V11" s="34">
        <v>0.1055916479900139</v>
      </c>
      <c r="W11" s="35">
        <v>1136</v>
      </c>
      <c r="X11" s="34">
        <v>3.8049303322615219E-2</v>
      </c>
      <c r="Y11" s="35">
        <v>501390</v>
      </c>
      <c r="Z11" s="34">
        <v>0.15655507029662688</v>
      </c>
    </row>
    <row r="12" spans="1:26" x14ac:dyDescent="0.2">
      <c r="A12" s="39"/>
      <c r="B12" s="37" t="s">
        <v>17</v>
      </c>
      <c r="C12" s="36">
        <v>1612</v>
      </c>
      <c r="D12" s="38">
        <v>5.4612596131043127E-2</v>
      </c>
      <c r="E12" s="60">
        <v>1612</v>
      </c>
      <c r="F12" s="38">
        <v>0.10266208126353331</v>
      </c>
      <c r="G12" s="60">
        <v>75959</v>
      </c>
      <c r="H12" s="38">
        <v>2.3436699713794511E-2</v>
      </c>
      <c r="I12" s="33">
        <v>1913</v>
      </c>
      <c r="J12" s="34">
        <v>3.5680978848808144E-2</v>
      </c>
      <c r="K12" s="35">
        <v>1913</v>
      </c>
      <c r="L12" s="34">
        <v>5.1477315537376889E-2</v>
      </c>
      <c r="M12" s="35">
        <v>67138</v>
      </c>
      <c r="N12" s="34">
        <v>2.097239988691935E-2</v>
      </c>
      <c r="O12" s="36">
        <v>2031</v>
      </c>
      <c r="P12" s="38">
        <v>8.1458308266153287E-2</v>
      </c>
      <c r="Q12" s="60">
        <v>2031</v>
      </c>
      <c r="R12" s="38">
        <v>0.27130643868554638</v>
      </c>
      <c r="S12" s="60">
        <v>65528</v>
      </c>
      <c r="T12" s="38">
        <v>2.1343471330214719E-2</v>
      </c>
      <c r="U12" s="33">
        <v>931</v>
      </c>
      <c r="V12" s="34">
        <v>2.6412096797072258E-2</v>
      </c>
      <c r="W12" s="35">
        <v>931</v>
      </c>
      <c r="X12" s="34">
        <v>3.1183011789924973E-2</v>
      </c>
      <c r="Y12" s="35">
        <v>65461</v>
      </c>
      <c r="Z12" s="34">
        <v>2.043968060130336E-2</v>
      </c>
    </row>
    <row r="13" spans="1:26" x14ac:dyDescent="0.2">
      <c r="A13" s="40"/>
      <c r="B13" s="37" t="s">
        <v>18</v>
      </c>
      <c r="C13" s="36">
        <v>861</v>
      </c>
      <c r="D13" s="38">
        <v>2.9169631060067081E-2</v>
      </c>
      <c r="E13" s="60">
        <v>861</v>
      </c>
      <c r="F13" s="38">
        <v>5.4833779136415746E-2</v>
      </c>
      <c r="G13" s="60">
        <v>44390</v>
      </c>
      <c r="H13" s="38">
        <v>1.3696271676764286E-2</v>
      </c>
      <c r="I13" s="33">
        <v>-253</v>
      </c>
      <c r="J13" s="34">
        <v>-4.7189167008617151E-3</v>
      </c>
      <c r="K13" s="35">
        <v>-253</v>
      </c>
      <c r="L13" s="34">
        <v>-6.8080297077659979E-3</v>
      </c>
      <c r="M13" s="35">
        <v>56649</v>
      </c>
      <c r="N13" s="34">
        <v>1.7695872400043108E-2</v>
      </c>
      <c r="O13" s="36">
        <v>459</v>
      </c>
      <c r="P13" s="38">
        <v>1.8409337023222234E-2</v>
      </c>
      <c r="Q13" s="60">
        <v>459</v>
      </c>
      <c r="R13" s="38">
        <v>6.1314453646807376E-2</v>
      </c>
      <c r="S13" s="60">
        <v>56956</v>
      </c>
      <c r="T13" s="38">
        <v>1.855143988956949E-2</v>
      </c>
      <c r="U13" s="33">
        <v>-161</v>
      </c>
      <c r="V13" s="34">
        <v>-4.5675054611478338E-3</v>
      </c>
      <c r="W13" s="35">
        <v>-161</v>
      </c>
      <c r="X13" s="34">
        <v>-5.3925509110396572E-3</v>
      </c>
      <c r="Y13" s="35">
        <v>56614</v>
      </c>
      <c r="Z13" s="34">
        <v>1.7677274675947336E-2</v>
      </c>
    </row>
    <row r="14" spans="1:26" x14ac:dyDescent="0.2">
      <c r="A14" s="29"/>
      <c r="B14" s="37" t="s">
        <v>19</v>
      </c>
      <c r="C14" s="36">
        <v>-2914</v>
      </c>
      <c r="D14" s="38">
        <v>-9.8722769929193349E-2</v>
      </c>
      <c r="E14" s="60">
        <v>-2914</v>
      </c>
      <c r="F14" s="38">
        <v>-0.18558145459177175</v>
      </c>
      <c r="G14" s="60">
        <v>67417</v>
      </c>
      <c r="H14" s="38">
        <v>2.0801116189061001E-2</v>
      </c>
      <c r="I14" s="33">
        <v>-5419</v>
      </c>
      <c r="J14" s="34">
        <v>-0.10107434625284441</v>
      </c>
      <c r="K14" s="35">
        <v>-5419</v>
      </c>
      <c r="L14" s="34">
        <v>-0.14582099994618158</v>
      </c>
      <c r="M14" s="35">
        <v>62197</v>
      </c>
      <c r="N14" s="34">
        <v>1.9428942711530322E-2</v>
      </c>
      <c r="O14" s="36">
        <v>-1333</v>
      </c>
      <c r="P14" s="38">
        <v>-5.3463281594673728E-2</v>
      </c>
      <c r="Q14" s="60">
        <v>-1333</v>
      </c>
      <c r="R14" s="38">
        <v>-0.17806572268234036</v>
      </c>
      <c r="S14" s="60">
        <v>60760</v>
      </c>
      <c r="T14" s="38">
        <v>1.9790460841531046E-2</v>
      </c>
      <c r="U14" s="33">
        <v>1688</v>
      </c>
      <c r="V14" s="34">
        <v>4.7887883344208348E-2</v>
      </c>
      <c r="W14" s="35">
        <v>1688</v>
      </c>
      <c r="X14" s="34">
        <v>5.6538049303322617E-2</v>
      </c>
      <c r="Y14" s="35">
        <v>63105</v>
      </c>
      <c r="Z14" s="34">
        <v>1.9704038195952532E-2</v>
      </c>
    </row>
    <row r="15" spans="1:26" x14ac:dyDescent="0.2">
      <c r="A15" s="40"/>
      <c r="B15" s="37" t="s">
        <v>20</v>
      </c>
      <c r="C15" s="36">
        <v>-3256</v>
      </c>
      <c r="D15" s="38">
        <v>-0.11030931327709456</v>
      </c>
      <c r="E15" s="60">
        <v>-3256</v>
      </c>
      <c r="F15" s="38">
        <v>-0.20736211947522609</v>
      </c>
      <c r="G15" s="60">
        <v>22824</v>
      </c>
      <c r="H15" s="38">
        <v>7.042210064214194E-3</v>
      </c>
      <c r="I15" s="33">
        <v>-3026</v>
      </c>
      <c r="J15" s="34">
        <v>-5.644048196366621E-2</v>
      </c>
      <c r="K15" s="35">
        <v>-3026</v>
      </c>
      <c r="L15" s="34">
        <v>-8.1427264409881059E-2</v>
      </c>
      <c r="M15" s="35">
        <v>19798</v>
      </c>
      <c r="N15" s="34">
        <v>6.1844495361975229E-3</v>
      </c>
      <c r="O15" s="36">
        <v>-2124</v>
      </c>
      <c r="P15" s="38">
        <v>-8.5188304656479363E-2</v>
      </c>
      <c r="Q15" s="60">
        <v>-2124</v>
      </c>
      <c r="R15" s="38">
        <v>-0.28372962864012824</v>
      </c>
      <c r="S15" s="60">
        <v>17711</v>
      </c>
      <c r="T15" s="38">
        <v>5.768743449051289E-3</v>
      </c>
      <c r="U15" s="33">
        <v>2397</v>
      </c>
      <c r="V15" s="34">
        <v>6.8001929132741348E-2</v>
      </c>
      <c r="W15" s="35">
        <v>2397</v>
      </c>
      <c r="X15" s="34">
        <v>8.028536977491961E-2</v>
      </c>
      <c r="Y15" s="35">
        <v>20109</v>
      </c>
      <c r="Z15" s="34">
        <v>6.2788765404074073E-3</v>
      </c>
    </row>
    <row r="16" spans="1:26" x14ac:dyDescent="0.2">
      <c r="A16" s="29"/>
      <c r="B16" s="37" t="s">
        <v>21</v>
      </c>
      <c r="C16" s="36">
        <v>4105</v>
      </c>
      <c r="D16" s="38">
        <v>0.13907239895653353</v>
      </c>
      <c r="E16" s="60">
        <v>4105</v>
      </c>
      <c r="F16" s="38">
        <v>0.26143166475608204</v>
      </c>
      <c r="G16" s="60">
        <v>419664</v>
      </c>
      <c r="H16" s="38">
        <v>0.12948484246356404</v>
      </c>
      <c r="I16" s="33">
        <v>5909</v>
      </c>
      <c r="J16" s="34">
        <v>0.11021375013988884</v>
      </c>
      <c r="K16" s="35">
        <v>5909</v>
      </c>
      <c r="L16" s="34">
        <v>0.15900651202841612</v>
      </c>
      <c r="M16" s="35">
        <v>494393</v>
      </c>
      <c r="N16" s="34">
        <v>0.15443724414331256</v>
      </c>
      <c r="O16" s="36">
        <v>5620</v>
      </c>
      <c r="P16" s="38">
        <v>0.22540408294228531</v>
      </c>
      <c r="Q16" s="60">
        <v>5620</v>
      </c>
      <c r="R16" s="38">
        <v>0.75073470478226023</v>
      </c>
      <c r="S16" s="60">
        <v>554025</v>
      </c>
      <c r="T16" s="38">
        <v>0.18045441191127776</v>
      </c>
      <c r="U16" s="33">
        <v>5171</v>
      </c>
      <c r="V16" s="34">
        <v>0.14669919714034441</v>
      </c>
      <c r="W16" s="35">
        <v>5171</v>
      </c>
      <c r="X16" s="34">
        <v>0.17319801714898178</v>
      </c>
      <c r="Y16" s="35">
        <v>571693</v>
      </c>
      <c r="Z16" s="34">
        <v>0.17850662718261137</v>
      </c>
    </row>
    <row r="17" spans="1:26" x14ac:dyDescent="0.2">
      <c r="A17" s="29"/>
      <c r="B17" s="37" t="s">
        <v>22</v>
      </c>
      <c r="C17" s="36">
        <v>6027</v>
      </c>
      <c r="D17" s="38">
        <v>0.20418741742046956</v>
      </c>
      <c r="E17" s="60">
        <v>6027</v>
      </c>
      <c r="F17" s="38">
        <v>0.38383645395491023</v>
      </c>
      <c r="G17" s="60">
        <v>844068</v>
      </c>
      <c r="H17" s="38">
        <v>0.26043218386265099</v>
      </c>
      <c r="I17" s="33">
        <v>5621</v>
      </c>
      <c r="J17" s="34">
        <v>0.1048420188756668</v>
      </c>
      <c r="K17" s="35">
        <v>5621</v>
      </c>
      <c r="L17" s="34">
        <v>0.15125666002906193</v>
      </c>
      <c r="M17" s="35">
        <v>739650</v>
      </c>
      <c r="N17" s="34">
        <v>0.23105001007417403</v>
      </c>
      <c r="O17" s="36">
        <v>4517</v>
      </c>
      <c r="P17" s="38">
        <v>0.18116552360325672</v>
      </c>
      <c r="Q17" s="60">
        <v>4517</v>
      </c>
      <c r="R17" s="38">
        <v>0.60339300026716536</v>
      </c>
      <c r="S17" s="60">
        <v>524106</v>
      </c>
      <c r="T17" s="38">
        <v>0.17070933623784512</v>
      </c>
      <c r="U17" s="33">
        <v>4453</v>
      </c>
      <c r="V17" s="34">
        <v>0.12632982495957332</v>
      </c>
      <c r="W17" s="35">
        <v>4453</v>
      </c>
      <c r="X17" s="34">
        <v>0.14914924973204716</v>
      </c>
      <c r="Y17" s="35">
        <v>487792</v>
      </c>
      <c r="Z17" s="34">
        <v>0.15230920211837534</v>
      </c>
    </row>
    <row r="18" spans="1:26" x14ac:dyDescent="0.2">
      <c r="A18" s="29"/>
      <c r="B18" s="37" t="s">
        <v>23</v>
      </c>
      <c r="C18" s="36">
        <v>0</v>
      </c>
      <c r="D18" s="38">
        <v>0</v>
      </c>
      <c r="E18" s="60">
        <v>0</v>
      </c>
      <c r="F18" s="38">
        <v>0</v>
      </c>
      <c r="G18" s="60">
        <v>0</v>
      </c>
      <c r="H18" s="38">
        <v>0</v>
      </c>
      <c r="I18" s="33">
        <v>0</v>
      </c>
      <c r="J18" s="34">
        <v>0</v>
      </c>
      <c r="K18" s="35">
        <v>0</v>
      </c>
      <c r="L18" s="34">
        <v>0</v>
      </c>
      <c r="M18" s="35">
        <v>0</v>
      </c>
      <c r="N18" s="34">
        <v>0</v>
      </c>
      <c r="O18" s="36">
        <v>0</v>
      </c>
      <c r="P18" s="38">
        <v>0</v>
      </c>
      <c r="Q18" s="60">
        <v>0</v>
      </c>
      <c r="R18" s="38">
        <v>0</v>
      </c>
      <c r="S18" s="60">
        <v>0</v>
      </c>
      <c r="T18" s="38">
        <v>0</v>
      </c>
      <c r="U18" s="33">
        <v>0</v>
      </c>
      <c r="V18" s="34">
        <v>0</v>
      </c>
      <c r="W18" s="35">
        <v>0</v>
      </c>
      <c r="X18" s="34">
        <v>0</v>
      </c>
      <c r="Y18" s="35">
        <v>0</v>
      </c>
      <c r="Z18" s="34">
        <v>0</v>
      </c>
    </row>
    <row r="19" spans="1:26" x14ac:dyDescent="0.2">
      <c r="A19" s="40"/>
      <c r="B19" s="37" t="s">
        <v>24</v>
      </c>
      <c r="C19" s="36">
        <v>0</v>
      </c>
      <c r="D19" s="38">
        <v>0</v>
      </c>
      <c r="E19" s="60">
        <v>0</v>
      </c>
      <c r="F19" s="38">
        <v>0</v>
      </c>
      <c r="G19" s="60">
        <v>0</v>
      </c>
      <c r="H19" s="38">
        <v>0</v>
      </c>
      <c r="I19" s="33">
        <v>0</v>
      </c>
      <c r="J19" s="34">
        <v>0</v>
      </c>
      <c r="K19" s="35">
        <v>0</v>
      </c>
      <c r="L19" s="34">
        <v>0</v>
      </c>
      <c r="M19" s="35">
        <v>0</v>
      </c>
      <c r="N19" s="34">
        <v>0</v>
      </c>
      <c r="O19" s="36">
        <v>0</v>
      </c>
      <c r="P19" s="38">
        <v>0</v>
      </c>
      <c r="Q19" s="60">
        <v>0</v>
      </c>
      <c r="R19" s="38">
        <v>0</v>
      </c>
      <c r="S19" s="60">
        <v>0</v>
      </c>
      <c r="T19" s="38">
        <v>0</v>
      </c>
      <c r="U19" s="33">
        <v>0</v>
      </c>
      <c r="V19" s="34">
        <v>0</v>
      </c>
      <c r="W19" s="35">
        <v>0</v>
      </c>
      <c r="X19" s="34">
        <v>0</v>
      </c>
      <c r="Y19" s="35">
        <v>0</v>
      </c>
      <c r="Z19" s="34">
        <v>0</v>
      </c>
    </row>
    <row r="20" spans="1:26" x14ac:dyDescent="0.2">
      <c r="A20" s="29"/>
      <c r="B20" s="37" t="s">
        <v>25</v>
      </c>
      <c r="C20" s="36">
        <v>12212</v>
      </c>
      <c r="D20" s="38">
        <v>0.41372768235254259</v>
      </c>
      <c r="E20" s="60">
        <v>12212</v>
      </c>
      <c r="F20" s="38">
        <v>0.77773532034135784</v>
      </c>
      <c r="G20" s="60">
        <v>287274</v>
      </c>
      <c r="H20" s="38">
        <v>8.8636691815066088E-2</v>
      </c>
      <c r="I20" s="33">
        <v>11313</v>
      </c>
      <c r="J20" s="34">
        <v>0.21100831872272169</v>
      </c>
      <c r="K20" s="35">
        <v>11313</v>
      </c>
      <c r="L20" s="34">
        <v>0.30442387384963132</v>
      </c>
      <c r="M20" s="35">
        <v>302493</v>
      </c>
      <c r="N20" s="34">
        <v>9.4492003917213713E-2</v>
      </c>
      <c r="O20" s="36">
        <v>4279</v>
      </c>
      <c r="P20" s="38">
        <v>0.17161994144306741</v>
      </c>
      <c r="Q20" s="60">
        <v>4279</v>
      </c>
      <c r="R20" s="38">
        <v>0.57160032059845045</v>
      </c>
      <c r="S20" s="60">
        <v>313409</v>
      </c>
      <c r="T20" s="38">
        <v>0.10208210240097766</v>
      </c>
      <c r="U20" s="33">
        <v>-7951</v>
      </c>
      <c r="V20" s="34">
        <v>-0.22556668274277283</v>
      </c>
      <c r="W20" s="35">
        <v>-7951</v>
      </c>
      <c r="X20" s="34">
        <v>-0.266311629153269</v>
      </c>
      <c r="Y20" s="35">
        <v>331794</v>
      </c>
      <c r="Z20" s="34">
        <v>0.10360005782723831</v>
      </c>
    </row>
    <row r="21" spans="1:26" x14ac:dyDescent="0.2">
      <c r="A21" s="29"/>
      <c r="B21" s="37" t="s">
        <v>26</v>
      </c>
      <c r="C21" s="36">
        <v>4374</v>
      </c>
      <c r="D21" s="38">
        <v>0.14818579123894704</v>
      </c>
      <c r="E21" s="60">
        <v>4374</v>
      </c>
      <c r="F21" s="38">
        <v>0.27856324035154756</v>
      </c>
      <c r="G21" s="60">
        <v>294872</v>
      </c>
      <c r="H21" s="38">
        <v>9.0981009729011908E-2</v>
      </c>
      <c r="I21" s="33">
        <v>20587</v>
      </c>
      <c r="J21" s="34">
        <v>0.38398552616853809</v>
      </c>
      <c r="K21" s="35">
        <v>20587</v>
      </c>
      <c r="L21" s="34">
        <v>0.55397987191216835</v>
      </c>
      <c r="M21" s="35">
        <v>311910</v>
      </c>
      <c r="N21" s="34">
        <v>9.7433662735395957E-2</v>
      </c>
      <c r="O21" s="36">
        <v>2496</v>
      </c>
      <c r="P21" s="38">
        <v>0.10010829021778365</v>
      </c>
      <c r="Q21" s="60">
        <v>2496</v>
      </c>
      <c r="R21" s="38">
        <v>0.33342238845845579</v>
      </c>
      <c r="S21" s="60">
        <v>311219</v>
      </c>
      <c r="T21" s="38">
        <v>0.10136878592232472</v>
      </c>
      <c r="U21" s="33">
        <v>19525</v>
      </c>
      <c r="V21" s="34">
        <v>0.5539164231609407</v>
      </c>
      <c r="W21" s="35">
        <v>19525</v>
      </c>
      <c r="X21" s="34">
        <v>0.65397240085744912</v>
      </c>
      <c r="Y21" s="35">
        <v>328990</v>
      </c>
      <c r="Z21" s="34">
        <v>0.10272453095771211</v>
      </c>
    </row>
    <row r="22" spans="1:26" x14ac:dyDescent="0.2">
      <c r="A22" s="29"/>
      <c r="B22" s="37" t="s">
        <v>27</v>
      </c>
      <c r="C22" s="36">
        <v>-205</v>
      </c>
      <c r="D22" s="38">
        <v>-6.9451502523969234E-3</v>
      </c>
      <c r="E22" s="60">
        <v>-205</v>
      </c>
      <c r="F22" s="38">
        <v>-1.3055661699146605E-2</v>
      </c>
      <c r="G22" s="60">
        <v>0</v>
      </c>
      <c r="H22" s="38">
        <v>0</v>
      </c>
      <c r="I22" s="33">
        <v>2648</v>
      </c>
      <c r="J22" s="34">
        <v>4.9390084679374793E-2</v>
      </c>
      <c r="K22" s="35">
        <v>2648</v>
      </c>
      <c r="L22" s="34">
        <v>7.1255583660728705E-2</v>
      </c>
      <c r="M22" s="35">
        <v>0</v>
      </c>
      <c r="N22" s="34">
        <v>0</v>
      </c>
      <c r="O22" s="36">
        <v>1278</v>
      </c>
      <c r="P22" s="38">
        <v>5.1257369750932501E-2</v>
      </c>
      <c r="Q22" s="60">
        <v>1278</v>
      </c>
      <c r="R22" s="38">
        <v>0.17071867485973818</v>
      </c>
      <c r="S22" s="60">
        <v>0</v>
      </c>
      <c r="T22" s="38">
        <v>0</v>
      </c>
      <c r="U22" s="33">
        <v>1871</v>
      </c>
      <c r="V22" s="34">
        <v>5.3079519986382592E-2</v>
      </c>
      <c r="W22" s="35">
        <v>1871</v>
      </c>
      <c r="X22" s="34">
        <v>6.2667470525187563E-2</v>
      </c>
      <c r="Y22" s="35">
        <v>0</v>
      </c>
      <c r="Z22" s="34">
        <v>0</v>
      </c>
    </row>
    <row r="23" spans="1:26" x14ac:dyDescent="0.2">
      <c r="A23" s="41"/>
      <c r="B23" s="42" t="s">
        <v>28</v>
      </c>
      <c r="C23" s="43">
        <v>29517</v>
      </c>
      <c r="D23" s="44">
        <v>1</v>
      </c>
      <c r="E23" s="43">
        <v>15702</v>
      </c>
      <c r="F23" s="44">
        <v>1</v>
      </c>
      <c r="G23" s="43">
        <v>3241028</v>
      </c>
      <c r="H23" s="44">
        <v>1</v>
      </c>
      <c r="I23" s="45">
        <v>53614</v>
      </c>
      <c r="J23" s="46">
        <v>1</v>
      </c>
      <c r="K23" s="47">
        <v>37162</v>
      </c>
      <c r="L23" s="46">
        <v>1</v>
      </c>
      <c r="M23" s="47">
        <v>3201255</v>
      </c>
      <c r="N23" s="46">
        <v>1</v>
      </c>
      <c r="O23" s="43">
        <v>24933</v>
      </c>
      <c r="P23" s="44">
        <v>1</v>
      </c>
      <c r="Q23" s="48">
        <v>7486</v>
      </c>
      <c r="R23" s="44">
        <v>1</v>
      </c>
      <c r="S23" s="48">
        <v>3070166</v>
      </c>
      <c r="T23" s="44">
        <v>1</v>
      </c>
      <c r="U23" s="45">
        <v>35249</v>
      </c>
      <c r="V23" s="46">
        <v>1</v>
      </c>
      <c r="W23" s="47">
        <v>29856</v>
      </c>
      <c r="X23" s="46">
        <v>1</v>
      </c>
      <c r="Y23" s="47">
        <v>3202643</v>
      </c>
      <c r="Z23" s="46">
        <v>1</v>
      </c>
    </row>
    <row r="24" spans="1:26" x14ac:dyDescent="0.2">
      <c r="A24" s="10"/>
      <c r="B24" s="6"/>
      <c r="C24" s="49"/>
      <c r="D24" s="50"/>
      <c r="E24" s="49"/>
      <c r="F24" s="50"/>
      <c r="G24" s="51"/>
      <c r="H24" s="50"/>
      <c r="I24" s="49"/>
      <c r="J24" s="50"/>
      <c r="K24" s="49"/>
      <c r="L24" s="50"/>
      <c r="M24" s="51"/>
      <c r="N24" s="50"/>
      <c r="O24" s="49"/>
      <c r="P24" s="50"/>
      <c r="Q24" s="49"/>
      <c r="R24" s="50"/>
      <c r="S24" s="51"/>
      <c r="T24" s="50"/>
      <c r="U24" s="49"/>
      <c r="V24" s="50"/>
      <c r="W24" s="49"/>
      <c r="X24" s="50"/>
      <c r="Y24" s="51"/>
      <c r="Z24" s="50"/>
    </row>
    <row r="25" spans="1:26" x14ac:dyDescent="0.2">
      <c r="A25" s="10"/>
      <c r="B25" s="30" t="s">
        <v>29</v>
      </c>
      <c r="C25" s="52">
        <v>31308</v>
      </c>
      <c r="D25" s="32">
        <v>1.0606768980587458</v>
      </c>
      <c r="E25" s="53">
        <v>17453</v>
      </c>
      <c r="F25" s="32">
        <v>1.1115144567571009</v>
      </c>
      <c r="G25" s="53">
        <v>3084573</v>
      </c>
      <c r="H25" s="32">
        <v>0.9517267360849706</v>
      </c>
      <c r="I25" s="54">
        <v>52334</v>
      </c>
      <c r="J25" s="55">
        <v>0.97612563882567982</v>
      </c>
      <c r="K25" s="56">
        <v>36117</v>
      </c>
      <c r="L25" s="55">
        <v>0.97187987729401004</v>
      </c>
      <c r="M25" s="56">
        <v>3055982</v>
      </c>
      <c r="N25" s="57">
        <v>0.95461998497464273</v>
      </c>
      <c r="O25" s="52">
        <v>25011</v>
      </c>
      <c r="P25" s="32">
        <v>1.0031283840693057</v>
      </c>
      <c r="Q25" s="53">
        <v>8002</v>
      </c>
      <c r="R25" s="32">
        <v>1.0689286668447768</v>
      </c>
      <c r="S25" s="53">
        <v>2923826</v>
      </c>
      <c r="T25" s="58">
        <v>0.95233482489220456</v>
      </c>
      <c r="U25" s="54">
        <v>32956</v>
      </c>
      <c r="V25" s="55">
        <v>0.93494850917756533</v>
      </c>
      <c r="W25" s="56">
        <v>27462</v>
      </c>
      <c r="X25" s="55">
        <v>0.91981511254019288</v>
      </c>
      <c r="Y25" s="56">
        <v>3050383</v>
      </c>
      <c r="Z25" s="57">
        <v>0.95245801670682617</v>
      </c>
    </row>
    <row r="26" spans="1:26" x14ac:dyDescent="0.2">
      <c r="A26" s="10"/>
      <c r="B26" s="37" t="s">
        <v>30</v>
      </c>
      <c r="C26" s="59">
        <v>-1791</v>
      </c>
      <c r="D26" s="38">
        <v>-6.0676898058745807E-2</v>
      </c>
      <c r="E26" s="60">
        <v>-1751</v>
      </c>
      <c r="F26" s="38">
        <v>-0.111514456757101</v>
      </c>
      <c r="G26" s="60">
        <v>156455</v>
      </c>
      <c r="H26" s="38">
        <v>4.8273263915029431E-2</v>
      </c>
      <c r="I26" s="33">
        <v>1280</v>
      </c>
      <c r="J26" s="34">
        <v>2.3874361174320142E-2</v>
      </c>
      <c r="K26" s="35">
        <v>1045</v>
      </c>
      <c r="L26" s="34">
        <v>2.812012270598999E-2</v>
      </c>
      <c r="M26" s="35">
        <v>145273</v>
      </c>
      <c r="N26" s="61">
        <v>4.538001502535724E-2</v>
      </c>
      <c r="O26" s="59">
        <v>-78</v>
      </c>
      <c r="P26" s="38">
        <v>-3.1283840693057392E-3</v>
      </c>
      <c r="Q26" s="60">
        <v>-516</v>
      </c>
      <c r="R26" s="38">
        <v>-6.8928666844776915E-2</v>
      </c>
      <c r="S26" s="60">
        <v>146340</v>
      </c>
      <c r="T26" s="62">
        <v>4.7665175107795471E-2</v>
      </c>
      <c r="U26" s="33">
        <v>2293</v>
      </c>
      <c r="V26" s="34">
        <v>6.5051490822434679E-2</v>
      </c>
      <c r="W26" s="35">
        <v>2394</v>
      </c>
      <c r="X26" s="34">
        <v>8.0184887459807078E-2</v>
      </c>
      <c r="Y26" s="35">
        <v>152260</v>
      </c>
      <c r="Z26" s="61">
        <v>4.7541983293173794E-2</v>
      </c>
    </row>
    <row r="27" spans="1:26" x14ac:dyDescent="0.2">
      <c r="A27" s="10"/>
      <c r="B27" s="42" t="s">
        <v>28</v>
      </c>
      <c r="C27" s="63">
        <v>29517</v>
      </c>
      <c r="D27" s="44">
        <v>1</v>
      </c>
      <c r="E27" s="63">
        <v>15702</v>
      </c>
      <c r="F27" s="44">
        <v>1</v>
      </c>
      <c r="G27" s="48">
        <v>3241028</v>
      </c>
      <c r="H27" s="44">
        <v>1</v>
      </c>
      <c r="I27" s="45">
        <v>53614</v>
      </c>
      <c r="J27" s="46">
        <v>1</v>
      </c>
      <c r="K27" s="47">
        <v>37162</v>
      </c>
      <c r="L27" s="46">
        <v>1</v>
      </c>
      <c r="M27" s="47">
        <v>3201255</v>
      </c>
      <c r="N27" s="65">
        <v>1</v>
      </c>
      <c r="O27" s="80">
        <v>24933</v>
      </c>
      <c r="P27" s="44">
        <v>1</v>
      </c>
      <c r="Q27" s="48">
        <v>7486</v>
      </c>
      <c r="R27" s="66">
        <v>1</v>
      </c>
      <c r="S27" s="48">
        <v>3070166</v>
      </c>
      <c r="T27" s="67">
        <v>1</v>
      </c>
      <c r="U27" s="45">
        <v>35249</v>
      </c>
      <c r="V27" s="46">
        <v>1</v>
      </c>
      <c r="W27" s="47">
        <v>29856</v>
      </c>
      <c r="X27" s="46">
        <v>1</v>
      </c>
      <c r="Y27" s="47">
        <v>3202643</v>
      </c>
      <c r="Z27" s="65">
        <v>1</v>
      </c>
    </row>
    <row r="28" spans="1:26" x14ac:dyDescent="0.2">
      <c r="A28" s="10"/>
      <c r="B28" s="6"/>
      <c r="C28" s="49"/>
      <c r="D28" s="50"/>
      <c r="E28" s="49"/>
      <c r="F28" s="50"/>
      <c r="G28" s="49"/>
      <c r="H28" s="50"/>
      <c r="I28" s="49"/>
      <c r="J28" s="50"/>
      <c r="K28" s="49"/>
      <c r="L28" s="50"/>
      <c r="M28" s="49"/>
      <c r="N28" s="50"/>
      <c r="O28" s="49"/>
      <c r="P28" s="50"/>
      <c r="Q28" s="49"/>
      <c r="R28" s="50"/>
      <c r="S28" s="49"/>
      <c r="T28" s="50"/>
      <c r="U28" s="49"/>
      <c r="V28" s="50"/>
      <c r="W28" s="49"/>
      <c r="X28" s="50"/>
      <c r="Y28" s="49"/>
      <c r="Z28" s="50"/>
    </row>
    <row r="29" spans="1:26" x14ac:dyDescent="0.2">
      <c r="A29" s="10"/>
      <c r="B29" s="30" t="s">
        <v>31</v>
      </c>
      <c r="C29" s="52">
        <v>1522</v>
      </c>
      <c r="D29" s="32">
        <v>5.1563505776332286E-2</v>
      </c>
      <c r="E29" s="53">
        <v>-12292</v>
      </c>
      <c r="F29" s="32">
        <v>-0.78283021271175646</v>
      </c>
      <c r="G29" s="53">
        <v>1323992</v>
      </c>
      <c r="H29" s="32">
        <v>0.40850989254026809</v>
      </c>
      <c r="I29" s="54">
        <v>3086</v>
      </c>
      <c r="J29" s="55">
        <v>5.7559592643712465E-2</v>
      </c>
      <c r="K29" s="56">
        <v>-13367</v>
      </c>
      <c r="L29" s="55">
        <v>-0.35969538776169208</v>
      </c>
      <c r="M29" s="56">
        <v>1293480</v>
      </c>
      <c r="N29" s="57">
        <v>0.40405403505812565</v>
      </c>
      <c r="O29" s="52">
        <v>4215</v>
      </c>
      <c r="P29" s="32">
        <v>0.16905306220671398</v>
      </c>
      <c r="Q29" s="53">
        <v>-13233</v>
      </c>
      <c r="R29" s="32">
        <v>-1.767699706118087</v>
      </c>
      <c r="S29" s="53">
        <v>1309318</v>
      </c>
      <c r="T29" s="58">
        <v>0.42646488821777062</v>
      </c>
      <c r="U29" s="54">
        <v>11399</v>
      </c>
      <c r="V29" s="55">
        <v>0.32338506056909416</v>
      </c>
      <c r="W29" s="56">
        <v>6007</v>
      </c>
      <c r="X29" s="55">
        <v>0.20119908896034297</v>
      </c>
      <c r="Y29" s="56">
        <v>1388489</v>
      </c>
      <c r="Z29" s="57">
        <v>0.43354473164820428</v>
      </c>
    </row>
    <row r="30" spans="1:26" x14ac:dyDescent="0.2">
      <c r="A30" s="10"/>
      <c r="B30" s="37" t="s">
        <v>32</v>
      </c>
      <c r="C30" s="59">
        <v>27995</v>
      </c>
      <c r="D30" s="38">
        <v>0.94843649422366771</v>
      </c>
      <c r="E30" s="60">
        <v>27994</v>
      </c>
      <c r="F30" s="38">
        <v>1.7828302127117566</v>
      </c>
      <c r="G30" s="60">
        <v>1917036</v>
      </c>
      <c r="H30" s="38">
        <v>0.59149010745973196</v>
      </c>
      <c r="I30" s="33">
        <v>50528</v>
      </c>
      <c r="J30" s="34">
        <v>0.94244040735628754</v>
      </c>
      <c r="K30" s="35">
        <v>50529</v>
      </c>
      <c r="L30" s="34">
        <v>1.359695387761692</v>
      </c>
      <c r="M30" s="35">
        <v>1907775</v>
      </c>
      <c r="N30" s="61">
        <v>0.59594596494187435</v>
      </c>
      <c r="O30" s="59">
        <v>20718</v>
      </c>
      <c r="P30" s="38">
        <v>0.83094693779328599</v>
      </c>
      <c r="Q30" s="60">
        <v>20719</v>
      </c>
      <c r="R30" s="38">
        <v>2.767699706118087</v>
      </c>
      <c r="S30" s="60">
        <v>1760848</v>
      </c>
      <c r="T30" s="62">
        <v>0.57353511178222938</v>
      </c>
      <c r="U30" s="33">
        <v>23850</v>
      </c>
      <c r="V30" s="34">
        <v>0.67661493943090589</v>
      </c>
      <c r="W30" s="35">
        <v>23849</v>
      </c>
      <c r="X30" s="34">
        <v>0.798800911039657</v>
      </c>
      <c r="Y30" s="35">
        <v>1814154</v>
      </c>
      <c r="Z30" s="61">
        <v>0.56645526835179572</v>
      </c>
    </row>
    <row r="31" spans="1:26" x14ac:dyDescent="0.2">
      <c r="A31" s="10"/>
      <c r="B31" s="42" t="s">
        <v>28</v>
      </c>
      <c r="C31" s="63">
        <v>29517</v>
      </c>
      <c r="D31" s="44">
        <v>1</v>
      </c>
      <c r="E31" s="63">
        <v>15702</v>
      </c>
      <c r="F31" s="44">
        <v>1</v>
      </c>
      <c r="G31" s="63">
        <v>3241028</v>
      </c>
      <c r="H31" s="44">
        <v>1</v>
      </c>
      <c r="I31" s="45">
        <v>53614</v>
      </c>
      <c r="J31" s="46">
        <v>1</v>
      </c>
      <c r="K31" s="47">
        <v>37162</v>
      </c>
      <c r="L31" s="46">
        <v>1</v>
      </c>
      <c r="M31" s="47">
        <v>3201255</v>
      </c>
      <c r="N31" s="65">
        <v>1</v>
      </c>
      <c r="O31" s="63">
        <v>24933</v>
      </c>
      <c r="P31" s="44">
        <v>1</v>
      </c>
      <c r="Q31" s="48">
        <v>7486</v>
      </c>
      <c r="R31" s="44">
        <v>1</v>
      </c>
      <c r="S31" s="48">
        <v>3070166</v>
      </c>
      <c r="T31" s="67">
        <v>1</v>
      </c>
      <c r="U31" s="45">
        <v>35249</v>
      </c>
      <c r="V31" s="46">
        <v>1</v>
      </c>
      <c r="W31" s="47">
        <v>29856</v>
      </c>
      <c r="X31" s="46">
        <v>1</v>
      </c>
      <c r="Y31" s="47">
        <v>3202643</v>
      </c>
      <c r="Z31" s="65">
        <v>1</v>
      </c>
    </row>
    <row r="32" spans="1:26" x14ac:dyDescent="0.2">
      <c r="A32" s="10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</row>
    <row r="33" spans="1:26" ht="15.75" x14ac:dyDescent="0.25">
      <c r="A33" s="16"/>
      <c r="B33" s="68" t="s">
        <v>33</v>
      </c>
      <c r="C33" s="15" t="s">
        <v>4</v>
      </c>
      <c r="D33" s="13"/>
      <c r="E33" s="13"/>
      <c r="F33" s="13"/>
      <c r="G33" s="13"/>
      <c r="H33" s="14"/>
      <c r="I33" s="15" t="s">
        <v>34</v>
      </c>
      <c r="J33" s="13"/>
      <c r="K33" s="13"/>
      <c r="L33" s="13"/>
      <c r="M33" s="13"/>
      <c r="N33" s="14"/>
      <c r="O33" s="15" t="s">
        <v>35</v>
      </c>
      <c r="P33" s="13"/>
      <c r="Q33" s="13"/>
      <c r="R33" s="13"/>
      <c r="S33" s="13"/>
      <c r="T33" s="14"/>
      <c r="U33" s="15" t="s">
        <v>36</v>
      </c>
      <c r="V33" s="13"/>
      <c r="W33" s="13"/>
      <c r="X33" s="13"/>
      <c r="Y33" s="13"/>
      <c r="Z33" s="14"/>
    </row>
    <row r="34" spans="1:26" ht="14.25" customHeight="1" x14ac:dyDescent="0.2">
      <c r="A34" s="16"/>
      <c r="B34" s="17" t="s">
        <v>39</v>
      </c>
      <c r="C34" s="21" t="s">
        <v>8</v>
      </c>
      <c r="D34" s="19"/>
      <c r="E34" s="19" t="s">
        <v>9</v>
      </c>
      <c r="F34" s="19"/>
      <c r="G34" s="19" t="s">
        <v>10</v>
      </c>
      <c r="H34" s="20"/>
      <c r="I34" s="21" t="s">
        <v>8</v>
      </c>
      <c r="J34" s="19"/>
      <c r="K34" s="19" t="s">
        <v>9</v>
      </c>
      <c r="L34" s="19"/>
      <c r="M34" s="19" t="s">
        <v>10</v>
      </c>
      <c r="N34" s="20"/>
      <c r="O34" s="21" t="s">
        <v>8</v>
      </c>
      <c r="P34" s="19"/>
      <c r="Q34" s="19" t="s">
        <v>9</v>
      </c>
      <c r="R34" s="19"/>
      <c r="S34" s="19" t="s">
        <v>10</v>
      </c>
      <c r="T34" s="20"/>
      <c r="U34" s="21" t="s">
        <v>8</v>
      </c>
      <c r="V34" s="19"/>
      <c r="W34" s="19" t="s">
        <v>9</v>
      </c>
      <c r="X34" s="19"/>
      <c r="Y34" s="19" t="s">
        <v>10</v>
      </c>
      <c r="Z34" s="20"/>
    </row>
    <row r="35" spans="1:26" ht="14.25" customHeight="1" x14ac:dyDescent="0.2">
      <c r="A35" s="16"/>
      <c r="B35" s="24"/>
      <c r="C35" s="28" t="s">
        <v>11</v>
      </c>
      <c r="D35" s="26" t="s">
        <v>12</v>
      </c>
      <c r="E35" s="26" t="s">
        <v>11</v>
      </c>
      <c r="F35" s="26" t="s">
        <v>12</v>
      </c>
      <c r="G35" s="26" t="s">
        <v>11</v>
      </c>
      <c r="H35" s="27" t="s">
        <v>12</v>
      </c>
      <c r="I35" s="28" t="s">
        <v>11</v>
      </c>
      <c r="J35" s="26" t="s">
        <v>12</v>
      </c>
      <c r="K35" s="26" t="s">
        <v>11</v>
      </c>
      <c r="L35" s="26" t="s">
        <v>12</v>
      </c>
      <c r="M35" s="26" t="s">
        <v>11</v>
      </c>
      <c r="N35" s="27" t="s">
        <v>12</v>
      </c>
      <c r="O35" s="28" t="s">
        <v>11</v>
      </c>
      <c r="P35" s="26" t="s">
        <v>12</v>
      </c>
      <c r="Q35" s="26" t="s">
        <v>11</v>
      </c>
      <c r="R35" s="26" t="s">
        <v>12</v>
      </c>
      <c r="S35" s="26" t="s">
        <v>11</v>
      </c>
      <c r="T35" s="27" t="s">
        <v>12</v>
      </c>
      <c r="U35" s="28" t="s">
        <v>11</v>
      </c>
      <c r="V35" s="26" t="s">
        <v>12</v>
      </c>
      <c r="W35" s="26" t="s">
        <v>11</v>
      </c>
      <c r="X35" s="26" t="s">
        <v>12</v>
      </c>
      <c r="Y35" s="26" t="s">
        <v>11</v>
      </c>
      <c r="Z35" s="27" t="s">
        <v>12</v>
      </c>
    </row>
    <row r="36" spans="1:26" x14ac:dyDescent="0.2">
      <c r="A36" s="10"/>
      <c r="B36" s="30" t="s">
        <v>13</v>
      </c>
      <c r="C36" s="69">
        <v>17</v>
      </c>
      <c r="D36" s="32">
        <v>5.7593928922315956E-4</v>
      </c>
      <c r="E36" s="70">
        <v>17</v>
      </c>
      <c r="F36" s="32">
        <v>1.0826646287097185E-3</v>
      </c>
      <c r="G36" s="70">
        <v>415229</v>
      </c>
      <c r="H36" s="58">
        <v>0.12811644947220449</v>
      </c>
      <c r="I36" s="71">
        <v>1085</v>
      </c>
      <c r="J36" s="55">
        <v>1.3051689502111125E-2</v>
      </c>
      <c r="K36" s="72">
        <v>1085</v>
      </c>
      <c r="L36" s="55">
        <v>2.0524364406779662E-2</v>
      </c>
      <c r="M36" s="72">
        <v>334922</v>
      </c>
      <c r="N36" s="57">
        <v>0.10462209352269657</v>
      </c>
      <c r="O36" s="73">
        <v>1189</v>
      </c>
      <c r="P36" s="32">
        <v>1.1002739117559964E-2</v>
      </c>
      <c r="Q36" s="70">
        <v>1189</v>
      </c>
      <c r="R36" s="32">
        <v>1.9701739850869926E-2</v>
      </c>
      <c r="S36" s="70">
        <v>397113</v>
      </c>
      <c r="T36" s="58">
        <v>0.12934577478872478</v>
      </c>
      <c r="U36" s="71">
        <v>2296</v>
      </c>
      <c r="V36" s="55">
        <v>1.6020877380279529E-2</v>
      </c>
      <c r="W36" s="72">
        <v>2296</v>
      </c>
      <c r="X36" s="55">
        <v>2.5452852360153426E-2</v>
      </c>
      <c r="Y36" s="72">
        <v>246550</v>
      </c>
      <c r="Z36" s="57">
        <v>7.6983291612583729E-2</v>
      </c>
    </row>
    <row r="37" spans="1:26" x14ac:dyDescent="0.2">
      <c r="A37" s="10"/>
      <c r="B37" s="37" t="s">
        <v>14</v>
      </c>
      <c r="C37" s="74">
        <v>2016</v>
      </c>
      <c r="D37" s="38">
        <v>6.8299623945522914E-2</v>
      </c>
      <c r="E37" s="75">
        <v>-3389</v>
      </c>
      <c r="F37" s="38">
        <v>-0.21583237804101388</v>
      </c>
      <c r="G37" s="75">
        <v>312062</v>
      </c>
      <c r="H37" s="62">
        <v>9.6284882450876699E-2</v>
      </c>
      <c r="I37" s="76">
        <v>5647</v>
      </c>
      <c r="J37" s="34">
        <v>6.7928931445549789E-2</v>
      </c>
      <c r="K37" s="77">
        <v>-6106</v>
      </c>
      <c r="L37" s="34">
        <v>-0.11550393462469734</v>
      </c>
      <c r="M37" s="77">
        <v>326345</v>
      </c>
      <c r="N37" s="61">
        <v>0.10194283179565514</v>
      </c>
      <c r="O37" s="78">
        <v>7538</v>
      </c>
      <c r="P37" s="38">
        <v>6.9754960023689666E-2</v>
      </c>
      <c r="Q37" s="75">
        <v>-10359</v>
      </c>
      <c r="R37" s="38">
        <v>-0.17164871582435792</v>
      </c>
      <c r="S37" s="75">
        <v>299771</v>
      </c>
      <c r="T37" s="62">
        <v>9.7639997316106036E-2</v>
      </c>
      <c r="U37" s="76">
        <v>10034</v>
      </c>
      <c r="V37" s="34">
        <v>7.001458346416585E-2</v>
      </c>
      <c r="W37" s="77">
        <v>-10670</v>
      </c>
      <c r="X37" s="34">
        <v>-0.11828481475733321</v>
      </c>
      <c r="Y37" s="77">
        <v>529145</v>
      </c>
      <c r="Z37" s="61">
        <v>0.16522134999124161</v>
      </c>
    </row>
    <row r="38" spans="1:26" x14ac:dyDescent="0.2">
      <c r="A38" s="10"/>
      <c r="B38" s="37" t="s">
        <v>15</v>
      </c>
      <c r="C38" s="74">
        <v>0</v>
      </c>
      <c r="D38" s="38">
        <v>0</v>
      </c>
      <c r="E38" s="75">
        <v>0</v>
      </c>
      <c r="F38" s="38">
        <v>0</v>
      </c>
      <c r="G38" s="75">
        <v>0</v>
      </c>
      <c r="H38" s="62">
        <v>0</v>
      </c>
      <c r="I38" s="76">
        <v>0</v>
      </c>
      <c r="J38" s="34">
        <v>0</v>
      </c>
      <c r="K38" s="77">
        <v>0</v>
      </c>
      <c r="L38" s="34">
        <v>0</v>
      </c>
      <c r="M38" s="77">
        <v>0</v>
      </c>
      <c r="N38" s="61">
        <v>0</v>
      </c>
      <c r="O38" s="78">
        <v>0</v>
      </c>
      <c r="P38" s="38">
        <v>0</v>
      </c>
      <c r="Q38" s="75">
        <v>0</v>
      </c>
      <c r="R38" s="38">
        <v>0</v>
      </c>
      <c r="S38" s="75">
        <v>0</v>
      </c>
      <c r="T38" s="62">
        <v>0</v>
      </c>
      <c r="U38" s="76">
        <v>0</v>
      </c>
      <c r="V38" s="34">
        <v>0</v>
      </c>
      <c r="W38" s="77">
        <v>0</v>
      </c>
      <c r="X38" s="34">
        <v>0</v>
      </c>
      <c r="Y38" s="77">
        <v>0</v>
      </c>
      <c r="Z38" s="61">
        <v>0</v>
      </c>
    </row>
    <row r="39" spans="1:26" x14ac:dyDescent="0.2">
      <c r="A39" s="10"/>
      <c r="B39" s="37" t="s">
        <v>16</v>
      </c>
      <c r="C39" s="74">
        <v>4668</v>
      </c>
      <c r="D39" s="38">
        <v>0.1581461530643358</v>
      </c>
      <c r="E39" s="75">
        <v>-3742</v>
      </c>
      <c r="F39" s="38">
        <v>-0.23831359062539803</v>
      </c>
      <c r="G39" s="75">
        <v>457269</v>
      </c>
      <c r="H39" s="62">
        <v>0.1410876425627918</v>
      </c>
      <c r="I39" s="76">
        <v>14290</v>
      </c>
      <c r="J39" s="34">
        <v>0.17189736680660644</v>
      </c>
      <c r="K39" s="77">
        <v>-4224</v>
      </c>
      <c r="L39" s="34">
        <v>-7.990314769975787E-2</v>
      </c>
      <c r="M39" s="77">
        <v>485760</v>
      </c>
      <c r="N39" s="61">
        <v>0.15174048927686173</v>
      </c>
      <c r="O39" s="78">
        <v>20005</v>
      </c>
      <c r="P39" s="38">
        <v>0.18512177968611193</v>
      </c>
      <c r="Q39" s="75">
        <v>-9812</v>
      </c>
      <c r="R39" s="38">
        <v>-0.16258492129246063</v>
      </c>
      <c r="S39" s="75">
        <v>469568</v>
      </c>
      <c r="T39" s="62">
        <v>0.15294547591237737</v>
      </c>
      <c r="U39" s="76">
        <v>23727</v>
      </c>
      <c r="V39" s="34">
        <v>0.16556069581963953</v>
      </c>
      <c r="W39" s="77">
        <v>-8676</v>
      </c>
      <c r="X39" s="34">
        <v>-9.6179854998558856E-2</v>
      </c>
      <c r="Y39" s="77">
        <v>501390</v>
      </c>
      <c r="Z39" s="61">
        <v>0.15655507029662688</v>
      </c>
    </row>
    <row r="40" spans="1:26" x14ac:dyDescent="0.2">
      <c r="A40" s="10"/>
      <c r="B40" s="37" t="s">
        <v>17</v>
      </c>
      <c r="C40" s="74">
        <v>1612</v>
      </c>
      <c r="D40" s="38">
        <v>5.4612596131043127E-2</v>
      </c>
      <c r="E40" s="75">
        <v>1612</v>
      </c>
      <c r="F40" s="38">
        <v>0.10266208126353331</v>
      </c>
      <c r="G40" s="75">
        <v>75959</v>
      </c>
      <c r="H40" s="62">
        <v>2.3436699713794511E-2</v>
      </c>
      <c r="I40" s="76">
        <v>3525</v>
      </c>
      <c r="J40" s="34">
        <v>4.2402954373218171E-2</v>
      </c>
      <c r="K40" s="77">
        <v>3525</v>
      </c>
      <c r="L40" s="34">
        <v>6.6680538740920101E-2</v>
      </c>
      <c r="M40" s="77">
        <v>67138</v>
      </c>
      <c r="N40" s="61">
        <v>2.097239988691935E-2</v>
      </c>
      <c r="O40" s="78">
        <v>5556</v>
      </c>
      <c r="P40" s="38">
        <v>5.141397690257625E-2</v>
      </c>
      <c r="Q40" s="75">
        <v>5556</v>
      </c>
      <c r="R40" s="38">
        <v>9.2062966031483021E-2</v>
      </c>
      <c r="S40" s="75">
        <v>65528</v>
      </c>
      <c r="T40" s="62">
        <v>2.1343471330214719E-2</v>
      </c>
      <c r="U40" s="76">
        <v>6487</v>
      </c>
      <c r="V40" s="34">
        <v>4.5264560786530184E-2</v>
      </c>
      <c r="W40" s="77">
        <v>6487</v>
      </c>
      <c r="X40" s="34">
        <v>7.1913176507105964E-2</v>
      </c>
      <c r="Y40" s="77">
        <v>65461</v>
      </c>
      <c r="Z40" s="61">
        <v>2.043968060130336E-2</v>
      </c>
    </row>
    <row r="41" spans="1:26" x14ac:dyDescent="0.2">
      <c r="A41" s="10"/>
      <c r="B41" s="37" t="s">
        <v>18</v>
      </c>
      <c r="C41" s="74">
        <v>861</v>
      </c>
      <c r="D41" s="38">
        <v>2.9169631060067081E-2</v>
      </c>
      <c r="E41" s="75">
        <v>861</v>
      </c>
      <c r="F41" s="38">
        <v>5.4833779136415746E-2</v>
      </c>
      <c r="G41" s="75">
        <v>44390</v>
      </c>
      <c r="H41" s="62">
        <v>1.3696271676764286E-2</v>
      </c>
      <c r="I41" s="76">
        <v>608</v>
      </c>
      <c r="J41" s="34">
        <v>7.313757803947986E-3</v>
      </c>
      <c r="K41" s="77">
        <v>608</v>
      </c>
      <c r="L41" s="34">
        <v>1.1501210653753027E-2</v>
      </c>
      <c r="M41" s="77">
        <v>56649</v>
      </c>
      <c r="N41" s="61">
        <v>1.7695872400043108E-2</v>
      </c>
      <c r="O41" s="78">
        <v>1067</v>
      </c>
      <c r="P41" s="38">
        <v>9.8737785016286637E-3</v>
      </c>
      <c r="Q41" s="75">
        <v>1067</v>
      </c>
      <c r="R41" s="38">
        <v>1.7680198840099422E-2</v>
      </c>
      <c r="S41" s="75">
        <v>56956</v>
      </c>
      <c r="T41" s="62">
        <v>1.855143988956949E-2</v>
      </c>
      <c r="U41" s="76">
        <v>906</v>
      </c>
      <c r="V41" s="34">
        <v>6.3218270498838205E-3</v>
      </c>
      <c r="W41" s="77">
        <v>906</v>
      </c>
      <c r="X41" s="34">
        <v>1.0043677804137197E-2</v>
      </c>
      <c r="Y41" s="77">
        <v>56614</v>
      </c>
      <c r="Z41" s="61">
        <v>1.7677274675947336E-2</v>
      </c>
    </row>
    <row r="42" spans="1:26" x14ac:dyDescent="0.2">
      <c r="A42" s="10"/>
      <c r="B42" s="37" t="s">
        <v>19</v>
      </c>
      <c r="C42" s="74">
        <v>-2914</v>
      </c>
      <c r="D42" s="38">
        <v>-9.8722769929193349E-2</v>
      </c>
      <c r="E42" s="75">
        <v>-2914</v>
      </c>
      <c r="F42" s="38">
        <v>-0.18558145459177175</v>
      </c>
      <c r="G42" s="75">
        <v>67417</v>
      </c>
      <c r="H42" s="62">
        <v>2.0801116189061001E-2</v>
      </c>
      <c r="I42" s="76">
        <v>-8333</v>
      </c>
      <c r="J42" s="34">
        <v>-0.10023938121759632</v>
      </c>
      <c r="K42" s="77">
        <v>-8333</v>
      </c>
      <c r="L42" s="34">
        <v>-0.15763090193704601</v>
      </c>
      <c r="M42" s="77">
        <v>62197</v>
      </c>
      <c r="N42" s="61">
        <v>1.9428942711530322E-2</v>
      </c>
      <c r="O42" s="78">
        <v>-9666</v>
      </c>
      <c r="P42" s="38">
        <v>-8.9446994373704472E-2</v>
      </c>
      <c r="Q42" s="75">
        <v>-9666</v>
      </c>
      <c r="R42" s="38">
        <v>-0.16016570008285005</v>
      </c>
      <c r="S42" s="75">
        <v>60760</v>
      </c>
      <c r="T42" s="62">
        <v>1.9790460841531046E-2</v>
      </c>
      <c r="U42" s="76">
        <v>-7978</v>
      </c>
      <c r="V42" s="34">
        <v>-5.5668362256040972E-2</v>
      </c>
      <c r="W42" s="77">
        <v>-7978</v>
      </c>
      <c r="X42" s="34">
        <v>-8.844201050927876E-2</v>
      </c>
      <c r="Y42" s="77">
        <v>63105</v>
      </c>
      <c r="Z42" s="61">
        <v>1.9704038195952532E-2</v>
      </c>
    </row>
    <row r="43" spans="1:26" x14ac:dyDescent="0.2">
      <c r="A43" s="10"/>
      <c r="B43" s="37" t="s">
        <v>20</v>
      </c>
      <c r="C43" s="74">
        <v>-3256</v>
      </c>
      <c r="D43" s="38">
        <v>-0.11030931327709456</v>
      </c>
      <c r="E43" s="75">
        <v>-3256</v>
      </c>
      <c r="F43" s="38">
        <v>-0.20736211947522609</v>
      </c>
      <c r="G43" s="75">
        <v>22824</v>
      </c>
      <c r="H43" s="62">
        <v>7.042210064214194E-3</v>
      </c>
      <c r="I43" s="76">
        <v>-6282</v>
      </c>
      <c r="J43" s="34">
        <v>-7.5567477836186267E-2</v>
      </c>
      <c r="K43" s="77">
        <v>-6282</v>
      </c>
      <c r="L43" s="34">
        <v>-0.11883323244552058</v>
      </c>
      <c r="M43" s="77">
        <v>19798</v>
      </c>
      <c r="N43" s="61">
        <v>6.1844495361975229E-3</v>
      </c>
      <c r="O43" s="78">
        <v>-8406</v>
      </c>
      <c r="P43" s="38">
        <v>-7.7787237192774653E-2</v>
      </c>
      <c r="Q43" s="75">
        <v>-8406</v>
      </c>
      <c r="R43" s="38">
        <v>-0.13928748964374482</v>
      </c>
      <c r="S43" s="75">
        <v>17711</v>
      </c>
      <c r="T43" s="62">
        <v>5.768743449051289E-3</v>
      </c>
      <c r="U43" s="76">
        <v>-6009</v>
      </c>
      <c r="V43" s="34">
        <v>-4.1929203910322163E-2</v>
      </c>
      <c r="W43" s="77">
        <v>-6009</v>
      </c>
      <c r="X43" s="34">
        <v>-6.6614194177770883E-2</v>
      </c>
      <c r="Y43" s="77">
        <v>20109</v>
      </c>
      <c r="Z43" s="61">
        <v>6.2788765404074073E-3</v>
      </c>
    </row>
    <row r="44" spans="1:26" x14ac:dyDescent="0.2">
      <c r="A44" s="10"/>
      <c r="B44" s="37" t="s">
        <v>21</v>
      </c>
      <c r="C44" s="74">
        <v>4105</v>
      </c>
      <c r="D44" s="38">
        <v>0.13907239895653353</v>
      </c>
      <c r="E44" s="75">
        <v>4105</v>
      </c>
      <c r="F44" s="38">
        <v>0.26143166475608204</v>
      </c>
      <c r="G44" s="75">
        <v>419664</v>
      </c>
      <c r="H44" s="62">
        <v>0.12948484246356404</v>
      </c>
      <c r="I44" s="76">
        <v>10014</v>
      </c>
      <c r="J44" s="34">
        <v>0.12046047804068277</v>
      </c>
      <c r="K44" s="77">
        <v>10014</v>
      </c>
      <c r="L44" s="34">
        <v>0.18942947941888619</v>
      </c>
      <c r="M44" s="77">
        <v>494393</v>
      </c>
      <c r="N44" s="61">
        <v>0.15443724414331256</v>
      </c>
      <c r="O44" s="78">
        <v>15634</v>
      </c>
      <c r="P44" s="38">
        <v>0.14467352679893397</v>
      </c>
      <c r="Q44" s="75">
        <v>15634</v>
      </c>
      <c r="R44" s="38">
        <v>0.25905550952775475</v>
      </c>
      <c r="S44" s="75">
        <v>554025</v>
      </c>
      <c r="T44" s="62">
        <v>0.18045441191127776</v>
      </c>
      <c r="U44" s="76">
        <v>20805</v>
      </c>
      <c r="V44" s="34">
        <v>0.14517175692365661</v>
      </c>
      <c r="W44" s="77">
        <v>20805</v>
      </c>
      <c r="X44" s="34">
        <v>0.23063876017116378</v>
      </c>
      <c r="Y44" s="77">
        <v>571693</v>
      </c>
      <c r="Z44" s="61">
        <v>0.17850662718261137</v>
      </c>
    </row>
    <row r="45" spans="1:26" x14ac:dyDescent="0.2">
      <c r="A45" s="10"/>
      <c r="B45" s="37" t="s">
        <v>22</v>
      </c>
      <c r="C45" s="74">
        <v>6027</v>
      </c>
      <c r="D45" s="38">
        <v>0.20418741742046956</v>
      </c>
      <c r="E45" s="75">
        <v>6027</v>
      </c>
      <c r="F45" s="38">
        <v>0.38383645395491023</v>
      </c>
      <c r="G45" s="75">
        <v>844068</v>
      </c>
      <c r="H45" s="62">
        <v>0.26043218386265099</v>
      </c>
      <c r="I45" s="76">
        <v>11648</v>
      </c>
      <c r="J45" s="34">
        <v>0.140116202138793</v>
      </c>
      <c r="K45" s="77">
        <v>11648</v>
      </c>
      <c r="L45" s="34">
        <v>0.22033898305084745</v>
      </c>
      <c r="M45" s="77">
        <v>739650</v>
      </c>
      <c r="N45" s="61">
        <v>0.23105001007417403</v>
      </c>
      <c r="O45" s="78">
        <v>16165</v>
      </c>
      <c r="P45" s="38">
        <v>0.14958728161089724</v>
      </c>
      <c r="Q45" s="75">
        <v>16165</v>
      </c>
      <c r="R45" s="38">
        <v>0.26785418392709198</v>
      </c>
      <c r="S45" s="75">
        <v>524106</v>
      </c>
      <c r="T45" s="62">
        <v>0.17070933623784512</v>
      </c>
      <c r="U45" s="76">
        <v>20618</v>
      </c>
      <c r="V45" s="34">
        <v>0.14386692065618611</v>
      </c>
      <c r="W45" s="77">
        <v>20618</v>
      </c>
      <c r="X45" s="34">
        <v>0.22856572733521052</v>
      </c>
      <c r="Y45" s="77">
        <v>487792</v>
      </c>
      <c r="Z45" s="61">
        <v>0.15230920211837534</v>
      </c>
    </row>
    <row r="46" spans="1:26" x14ac:dyDescent="0.2">
      <c r="A46" s="10"/>
      <c r="B46" s="37" t="s">
        <v>23</v>
      </c>
      <c r="C46" s="74">
        <v>0</v>
      </c>
      <c r="D46" s="38">
        <v>0</v>
      </c>
      <c r="E46" s="75">
        <v>0</v>
      </c>
      <c r="F46" s="38">
        <v>0</v>
      </c>
      <c r="G46" s="75">
        <v>0</v>
      </c>
      <c r="H46" s="62">
        <v>0</v>
      </c>
      <c r="I46" s="76">
        <v>0</v>
      </c>
      <c r="J46" s="34">
        <v>0</v>
      </c>
      <c r="K46" s="77">
        <v>0</v>
      </c>
      <c r="L46" s="34">
        <v>0</v>
      </c>
      <c r="M46" s="77">
        <v>0</v>
      </c>
      <c r="N46" s="61">
        <v>0</v>
      </c>
      <c r="O46" s="78">
        <v>0</v>
      </c>
      <c r="P46" s="38">
        <v>0</v>
      </c>
      <c r="Q46" s="75">
        <v>0</v>
      </c>
      <c r="R46" s="38">
        <v>0</v>
      </c>
      <c r="S46" s="75">
        <v>0</v>
      </c>
      <c r="T46" s="62">
        <v>0</v>
      </c>
      <c r="U46" s="76">
        <v>0</v>
      </c>
      <c r="V46" s="34">
        <v>0</v>
      </c>
      <c r="W46" s="77">
        <v>0</v>
      </c>
      <c r="X46" s="34">
        <v>0</v>
      </c>
      <c r="Y46" s="77">
        <v>0</v>
      </c>
      <c r="Z46" s="61">
        <v>0</v>
      </c>
    </row>
    <row r="47" spans="1:26" x14ac:dyDescent="0.2">
      <c r="A47" s="10"/>
      <c r="B47" s="37" t="s">
        <v>24</v>
      </c>
      <c r="C47" s="74">
        <v>0</v>
      </c>
      <c r="D47" s="38">
        <v>0</v>
      </c>
      <c r="E47" s="75">
        <v>0</v>
      </c>
      <c r="F47" s="38">
        <v>0</v>
      </c>
      <c r="G47" s="75">
        <v>0</v>
      </c>
      <c r="H47" s="62">
        <v>0</v>
      </c>
      <c r="I47" s="76">
        <v>0</v>
      </c>
      <c r="J47" s="34">
        <v>0</v>
      </c>
      <c r="K47" s="77">
        <v>0</v>
      </c>
      <c r="L47" s="34">
        <v>0</v>
      </c>
      <c r="M47" s="77">
        <v>0</v>
      </c>
      <c r="N47" s="61">
        <v>0</v>
      </c>
      <c r="O47" s="78">
        <v>0</v>
      </c>
      <c r="P47" s="38">
        <v>0</v>
      </c>
      <c r="Q47" s="75">
        <v>0</v>
      </c>
      <c r="R47" s="38">
        <v>0</v>
      </c>
      <c r="S47" s="75">
        <v>0</v>
      </c>
      <c r="T47" s="62">
        <v>0</v>
      </c>
      <c r="U47" s="76">
        <v>0</v>
      </c>
      <c r="V47" s="34">
        <v>0</v>
      </c>
      <c r="W47" s="77">
        <v>0</v>
      </c>
      <c r="X47" s="34">
        <v>0</v>
      </c>
      <c r="Y47" s="77">
        <v>0</v>
      </c>
      <c r="Z47" s="61">
        <v>0</v>
      </c>
    </row>
    <row r="48" spans="1:26" x14ac:dyDescent="0.2">
      <c r="A48" s="10"/>
      <c r="B48" s="37" t="s">
        <v>25</v>
      </c>
      <c r="C48" s="74">
        <v>12212</v>
      </c>
      <c r="D48" s="38">
        <v>0.41372768235254259</v>
      </c>
      <c r="E48" s="75">
        <v>12212</v>
      </c>
      <c r="F48" s="38">
        <v>0.77773532034135784</v>
      </c>
      <c r="G48" s="75">
        <v>287274</v>
      </c>
      <c r="H48" s="62">
        <v>8.8636691815066088E-2</v>
      </c>
      <c r="I48" s="76">
        <v>23525</v>
      </c>
      <c r="J48" s="34">
        <v>0.28298709266098088</v>
      </c>
      <c r="K48" s="77">
        <v>23525</v>
      </c>
      <c r="L48" s="34">
        <v>0.44500983656174337</v>
      </c>
      <c r="M48" s="77">
        <v>302493</v>
      </c>
      <c r="N48" s="61">
        <v>9.4492003917213713E-2</v>
      </c>
      <c r="O48" s="78">
        <v>27804</v>
      </c>
      <c r="P48" s="38">
        <v>0.25729197512585134</v>
      </c>
      <c r="Q48" s="75">
        <v>27804</v>
      </c>
      <c r="R48" s="38">
        <v>0.46071251035625516</v>
      </c>
      <c r="S48" s="75">
        <v>313409</v>
      </c>
      <c r="T48" s="62">
        <v>0.10208210240097766</v>
      </c>
      <c r="U48" s="76">
        <v>19853</v>
      </c>
      <c r="V48" s="34">
        <v>0.13852895410744315</v>
      </c>
      <c r="W48" s="77">
        <v>19853</v>
      </c>
      <c r="X48" s="34">
        <v>0.22008513846085626</v>
      </c>
      <c r="Y48" s="77">
        <v>331794</v>
      </c>
      <c r="Z48" s="61">
        <v>0.10360005782723831</v>
      </c>
    </row>
    <row r="49" spans="1:26" x14ac:dyDescent="0.2">
      <c r="A49" s="10"/>
      <c r="B49" s="37" t="s">
        <v>26</v>
      </c>
      <c r="C49" s="74">
        <v>4374</v>
      </c>
      <c r="D49" s="38">
        <v>0.14818579123894704</v>
      </c>
      <c r="E49" s="75">
        <v>4374</v>
      </c>
      <c r="F49" s="38">
        <v>0.27856324035154756</v>
      </c>
      <c r="G49" s="75">
        <v>294872</v>
      </c>
      <c r="H49" s="62">
        <v>9.0981009729011908E-2</v>
      </c>
      <c r="I49" s="76">
        <v>24961</v>
      </c>
      <c r="J49" s="34">
        <v>0.30026103379004221</v>
      </c>
      <c r="K49" s="77">
        <v>24961</v>
      </c>
      <c r="L49" s="34">
        <v>0.47217388014527845</v>
      </c>
      <c r="M49" s="77">
        <v>311910</v>
      </c>
      <c r="N49" s="61">
        <v>9.7433662735395957E-2</v>
      </c>
      <c r="O49" s="78">
        <v>27457</v>
      </c>
      <c r="P49" s="38">
        <v>0.25408091501332541</v>
      </c>
      <c r="Q49" s="75">
        <v>27457</v>
      </c>
      <c r="R49" s="38">
        <v>0.45496271748135875</v>
      </c>
      <c r="S49" s="75">
        <v>311219</v>
      </c>
      <c r="T49" s="62">
        <v>0.10136878592232472</v>
      </c>
      <c r="U49" s="76">
        <v>46982</v>
      </c>
      <c r="V49" s="34">
        <v>0.32782790116737492</v>
      </c>
      <c r="W49" s="77">
        <v>46982</v>
      </c>
      <c r="X49" s="34">
        <v>0.52083009999334851</v>
      </c>
      <c r="Y49" s="77">
        <v>328990</v>
      </c>
      <c r="Z49" s="61">
        <v>0.10272453095771211</v>
      </c>
    </row>
    <row r="50" spans="1:26" x14ac:dyDescent="0.2">
      <c r="A50" s="10"/>
      <c r="B50" s="37" t="s">
        <v>27</v>
      </c>
      <c r="C50" s="74">
        <v>-205</v>
      </c>
      <c r="D50" s="38">
        <v>-6.9451502523969234E-3</v>
      </c>
      <c r="E50" s="75">
        <v>-205</v>
      </c>
      <c r="F50" s="38">
        <v>-1.3055661699146605E-2</v>
      </c>
      <c r="G50" s="75">
        <v>0</v>
      </c>
      <c r="H50" s="62">
        <v>0</v>
      </c>
      <c r="I50" s="76">
        <v>2443</v>
      </c>
      <c r="J50" s="34">
        <v>2.9387352491850212E-2</v>
      </c>
      <c r="K50" s="77">
        <v>2443</v>
      </c>
      <c r="L50" s="34">
        <v>4.6212923728813561E-2</v>
      </c>
      <c r="M50" s="77">
        <v>0</v>
      </c>
      <c r="N50" s="61">
        <v>0</v>
      </c>
      <c r="O50" s="78">
        <v>3721</v>
      </c>
      <c r="P50" s="38">
        <v>3.4433298785904648E-2</v>
      </c>
      <c r="Q50" s="75">
        <v>3721</v>
      </c>
      <c r="R50" s="38">
        <v>6.1657000828500418E-2</v>
      </c>
      <c r="S50" s="75">
        <v>0</v>
      </c>
      <c r="T50" s="62">
        <v>0</v>
      </c>
      <c r="U50" s="76">
        <v>5592</v>
      </c>
      <c r="V50" s="34">
        <v>3.901948881120345E-2</v>
      </c>
      <c r="W50" s="77">
        <v>5592</v>
      </c>
      <c r="X50" s="34">
        <v>6.1991441810966011E-2</v>
      </c>
      <c r="Y50" s="77">
        <v>0</v>
      </c>
      <c r="Z50" s="61">
        <v>0</v>
      </c>
    </row>
    <row r="51" spans="1:26" x14ac:dyDescent="0.2">
      <c r="A51" s="10"/>
      <c r="B51" s="42" t="s">
        <v>28</v>
      </c>
      <c r="C51" s="43">
        <v>29517</v>
      </c>
      <c r="D51" s="44">
        <v>1</v>
      </c>
      <c r="E51" s="48">
        <v>15702</v>
      </c>
      <c r="F51" s="44">
        <v>1</v>
      </c>
      <c r="G51" s="48">
        <v>3241028</v>
      </c>
      <c r="H51" s="67">
        <v>1</v>
      </c>
      <c r="I51" s="45">
        <v>83131</v>
      </c>
      <c r="J51" s="46">
        <v>1</v>
      </c>
      <c r="K51" s="47">
        <v>52864</v>
      </c>
      <c r="L51" s="46">
        <v>1</v>
      </c>
      <c r="M51" s="47">
        <v>3201255</v>
      </c>
      <c r="N51" s="65">
        <v>1</v>
      </c>
      <c r="O51" s="63">
        <v>108064</v>
      </c>
      <c r="P51" s="44">
        <v>1</v>
      </c>
      <c r="Q51" s="48">
        <v>60350</v>
      </c>
      <c r="R51" s="44">
        <v>1</v>
      </c>
      <c r="S51" s="48">
        <v>3070166</v>
      </c>
      <c r="T51" s="67">
        <v>1</v>
      </c>
      <c r="U51" s="45">
        <v>143313</v>
      </c>
      <c r="V51" s="46">
        <v>1</v>
      </c>
      <c r="W51" s="47">
        <v>90206</v>
      </c>
      <c r="X51" s="46">
        <v>1</v>
      </c>
      <c r="Y51" s="47">
        <v>3202643</v>
      </c>
      <c r="Z51" s="65">
        <v>1</v>
      </c>
    </row>
    <row r="52" spans="1:26" x14ac:dyDescent="0.2">
      <c r="A52" s="10"/>
      <c r="B52" s="6"/>
      <c r="C52" s="49"/>
      <c r="D52" s="50"/>
      <c r="E52" s="49"/>
      <c r="F52" s="50"/>
      <c r="G52" s="49"/>
      <c r="H52" s="50"/>
      <c r="I52" s="49"/>
      <c r="J52" s="50"/>
      <c r="K52" s="49"/>
      <c r="L52" s="50"/>
      <c r="M52" s="49"/>
      <c r="N52" s="50"/>
      <c r="O52" s="49"/>
      <c r="P52" s="50"/>
      <c r="Q52" s="49"/>
      <c r="R52" s="50"/>
      <c r="S52" s="49"/>
      <c r="T52" s="50"/>
      <c r="U52" s="49"/>
      <c r="V52" s="50"/>
      <c r="W52" s="49"/>
      <c r="X52" s="50"/>
      <c r="Y52" s="51"/>
      <c r="Z52" s="50"/>
    </row>
    <row r="53" spans="1:26" x14ac:dyDescent="0.2">
      <c r="A53" s="10"/>
      <c r="B53" s="30" t="s">
        <v>29</v>
      </c>
      <c r="C53" s="69">
        <v>31308</v>
      </c>
      <c r="D53" s="32">
        <v>1.0606768980587458</v>
      </c>
      <c r="E53" s="70">
        <v>17453</v>
      </c>
      <c r="F53" s="32">
        <v>1.1115144567571009</v>
      </c>
      <c r="G53" s="70">
        <v>3084573</v>
      </c>
      <c r="H53" s="58">
        <v>0.9517267360849706</v>
      </c>
      <c r="I53" s="71">
        <v>83642</v>
      </c>
      <c r="J53" s="55">
        <v>1.0061469247332524</v>
      </c>
      <c r="K53" s="72">
        <v>53570</v>
      </c>
      <c r="L53" s="55">
        <v>1.0133550242130751</v>
      </c>
      <c r="M53" s="72">
        <v>3055982</v>
      </c>
      <c r="N53" s="57">
        <v>0.95461998497464273</v>
      </c>
      <c r="O53" s="69">
        <v>108653</v>
      </c>
      <c r="P53" s="32">
        <v>1.0054504737933077</v>
      </c>
      <c r="Q53" s="70">
        <v>61572</v>
      </c>
      <c r="R53" s="32">
        <v>1.0202485501242751</v>
      </c>
      <c r="S53" s="70">
        <v>2923826</v>
      </c>
      <c r="T53" s="58">
        <v>0.95233482489220456</v>
      </c>
      <c r="U53" s="71">
        <v>141609</v>
      </c>
      <c r="V53" s="55">
        <v>0.9881099411777019</v>
      </c>
      <c r="W53" s="72">
        <v>89034</v>
      </c>
      <c r="X53" s="55">
        <v>0.98700751612974746</v>
      </c>
      <c r="Y53" s="72">
        <v>3050383</v>
      </c>
      <c r="Z53" s="57">
        <v>0.95245801670682617</v>
      </c>
    </row>
    <row r="54" spans="1:26" x14ac:dyDescent="0.2">
      <c r="A54" s="10"/>
      <c r="B54" s="37" t="s">
        <v>30</v>
      </c>
      <c r="C54" s="74">
        <v>-1791</v>
      </c>
      <c r="D54" s="38">
        <v>-6.0676898058745807E-2</v>
      </c>
      <c r="E54" s="75">
        <v>-1751</v>
      </c>
      <c r="F54" s="38">
        <v>-0.111514456757101</v>
      </c>
      <c r="G54" s="75">
        <v>156455</v>
      </c>
      <c r="H54" s="62">
        <v>4.8273263915029431E-2</v>
      </c>
      <c r="I54" s="76">
        <v>-511</v>
      </c>
      <c r="J54" s="34">
        <v>-6.1469247332523362E-3</v>
      </c>
      <c r="K54" s="77">
        <v>-706</v>
      </c>
      <c r="L54" s="34">
        <v>-1.3355024213075061E-2</v>
      </c>
      <c r="M54" s="77">
        <v>145273</v>
      </c>
      <c r="N54" s="61">
        <v>4.538001502535724E-2</v>
      </c>
      <c r="O54" s="74">
        <v>-589</v>
      </c>
      <c r="P54" s="38">
        <v>-5.4504737933076695E-3</v>
      </c>
      <c r="Q54" s="75">
        <v>-1222</v>
      </c>
      <c r="R54" s="38">
        <v>-2.0248550124275063E-2</v>
      </c>
      <c r="S54" s="75">
        <v>146340</v>
      </c>
      <c r="T54" s="62">
        <v>4.7665175107795471E-2</v>
      </c>
      <c r="U54" s="76">
        <v>1704</v>
      </c>
      <c r="V54" s="34">
        <v>1.1890058822298048E-2</v>
      </c>
      <c r="W54" s="77">
        <v>1172</v>
      </c>
      <c r="X54" s="34">
        <v>1.2992483870252532E-2</v>
      </c>
      <c r="Y54" s="77">
        <v>152260</v>
      </c>
      <c r="Z54" s="61">
        <v>4.7541983293173794E-2</v>
      </c>
    </row>
    <row r="55" spans="1:26" x14ac:dyDescent="0.2">
      <c r="A55" s="10"/>
      <c r="B55" s="42" t="s">
        <v>28</v>
      </c>
      <c r="C55" s="63">
        <v>29517</v>
      </c>
      <c r="D55" s="44">
        <v>1</v>
      </c>
      <c r="E55" s="48">
        <v>15702</v>
      </c>
      <c r="F55" s="44">
        <v>1</v>
      </c>
      <c r="G55" s="48">
        <v>3241028</v>
      </c>
      <c r="H55" s="67">
        <v>1</v>
      </c>
      <c r="I55" s="45">
        <v>83131</v>
      </c>
      <c r="J55" s="46">
        <v>1</v>
      </c>
      <c r="K55" s="47">
        <v>52864</v>
      </c>
      <c r="L55" s="46">
        <v>1</v>
      </c>
      <c r="M55" s="47">
        <v>3201255</v>
      </c>
      <c r="N55" s="65">
        <v>1</v>
      </c>
      <c r="O55" s="63">
        <v>108064</v>
      </c>
      <c r="P55" s="44">
        <v>1</v>
      </c>
      <c r="Q55" s="48">
        <v>60350</v>
      </c>
      <c r="R55" s="44">
        <v>1</v>
      </c>
      <c r="S55" s="48">
        <v>3070166</v>
      </c>
      <c r="T55" s="67">
        <v>1</v>
      </c>
      <c r="U55" s="45">
        <v>143313</v>
      </c>
      <c r="V55" s="46">
        <v>1</v>
      </c>
      <c r="W55" s="47">
        <v>90206</v>
      </c>
      <c r="X55" s="46">
        <v>1</v>
      </c>
      <c r="Y55" s="47">
        <v>3202643</v>
      </c>
      <c r="Z55" s="65">
        <v>1</v>
      </c>
    </row>
    <row r="56" spans="1:26" x14ac:dyDescent="0.2">
      <c r="A56" s="10"/>
      <c r="B56" s="6"/>
      <c r="C56" s="49"/>
      <c r="D56" s="50"/>
      <c r="E56" s="49"/>
      <c r="F56" s="50"/>
      <c r="G56" s="49"/>
      <c r="H56" s="50"/>
      <c r="I56" s="49"/>
      <c r="J56" s="50"/>
      <c r="K56" s="49"/>
      <c r="L56" s="50"/>
      <c r="M56" s="49"/>
      <c r="N56" s="50"/>
      <c r="O56" s="49"/>
      <c r="P56" s="50"/>
      <c r="Q56" s="49"/>
      <c r="R56" s="50"/>
      <c r="S56" s="49"/>
      <c r="T56" s="50"/>
      <c r="U56" s="49"/>
      <c r="V56" s="50"/>
      <c r="W56" s="49"/>
      <c r="X56" s="50"/>
      <c r="Y56" s="49"/>
      <c r="Z56" s="50"/>
    </row>
    <row r="57" spans="1:26" x14ac:dyDescent="0.2">
      <c r="A57" s="10"/>
      <c r="B57" s="30" t="s">
        <v>31</v>
      </c>
      <c r="C57" s="69">
        <v>1522</v>
      </c>
      <c r="D57" s="32">
        <v>5.1563505776332286E-2</v>
      </c>
      <c r="E57" s="70">
        <v>-12292</v>
      </c>
      <c r="F57" s="32">
        <v>-0.78283021271175646</v>
      </c>
      <c r="G57" s="70">
        <v>1323992</v>
      </c>
      <c r="H57" s="58">
        <v>0.40850989254026809</v>
      </c>
      <c r="I57" s="71">
        <v>4608</v>
      </c>
      <c r="J57" s="55">
        <v>5.5430585461500523E-2</v>
      </c>
      <c r="K57" s="72">
        <v>-25659</v>
      </c>
      <c r="L57" s="55">
        <v>-0.48537757263922521</v>
      </c>
      <c r="M57" s="72">
        <v>1293480</v>
      </c>
      <c r="N57" s="57">
        <v>0.40405403505812565</v>
      </c>
      <c r="O57" s="69">
        <v>8823</v>
      </c>
      <c r="P57" s="32">
        <v>8.1646061593129995E-2</v>
      </c>
      <c r="Q57" s="70">
        <v>-38892</v>
      </c>
      <c r="R57" s="32">
        <v>-0.64444076222038116</v>
      </c>
      <c r="S57" s="70">
        <v>1309318</v>
      </c>
      <c r="T57" s="58">
        <v>0.42646488821777062</v>
      </c>
      <c r="U57" s="71">
        <v>20222</v>
      </c>
      <c r="V57" s="55">
        <v>0.14110373797213094</v>
      </c>
      <c r="W57" s="72">
        <v>-32885</v>
      </c>
      <c r="X57" s="55">
        <v>-0.36455446422632642</v>
      </c>
      <c r="Y57" s="72">
        <v>1388489</v>
      </c>
      <c r="Z57" s="57">
        <v>0.43354473164820428</v>
      </c>
    </row>
    <row r="58" spans="1:26" x14ac:dyDescent="0.2">
      <c r="A58" s="10"/>
      <c r="B58" s="37" t="s">
        <v>32</v>
      </c>
      <c r="C58" s="74">
        <v>27995</v>
      </c>
      <c r="D58" s="38">
        <v>0.94843649422366771</v>
      </c>
      <c r="E58" s="75">
        <v>27994</v>
      </c>
      <c r="F58" s="38">
        <v>1.7828302127117566</v>
      </c>
      <c r="G58" s="75">
        <v>1917036</v>
      </c>
      <c r="H58" s="62">
        <v>0.59149010745973196</v>
      </c>
      <c r="I58" s="76">
        <v>78523</v>
      </c>
      <c r="J58" s="34">
        <v>0.94456941453849952</v>
      </c>
      <c r="K58" s="77">
        <v>78523</v>
      </c>
      <c r="L58" s="34">
        <v>1.4853775726392251</v>
      </c>
      <c r="M58" s="77">
        <v>1907775</v>
      </c>
      <c r="N58" s="61">
        <v>0.59594596494187435</v>
      </c>
      <c r="O58" s="74">
        <v>99241</v>
      </c>
      <c r="P58" s="38">
        <v>0.91835393840686996</v>
      </c>
      <c r="Q58" s="75">
        <v>99242</v>
      </c>
      <c r="R58" s="38">
        <v>1.6444407622203812</v>
      </c>
      <c r="S58" s="75">
        <v>1760848</v>
      </c>
      <c r="T58" s="62">
        <v>0.57353511178222938</v>
      </c>
      <c r="U58" s="76">
        <v>123091</v>
      </c>
      <c r="V58" s="34">
        <v>0.85889626202786906</v>
      </c>
      <c r="W58" s="77">
        <v>123091</v>
      </c>
      <c r="X58" s="34">
        <v>1.3645544642263263</v>
      </c>
      <c r="Y58" s="77">
        <v>1814154</v>
      </c>
      <c r="Z58" s="61">
        <v>0.56645526835179572</v>
      </c>
    </row>
    <row r="59" spans="1:26" x14ac:dyDescent="0.2">
      <c r="A59" s="10"/>
      <c r="B59" s="42" t="s">
        <v>28</v>
      </c>
      <c r="C59" s="63">
        <v>29517</v>
      </c>
      <c r="D59" s="44">
        <v>1</v>
      </c>
      <c r="E59" s="48">
        <v>15702</v>
      </c>
      <c r="F59" s="44">
        <v>1</v>
      </c>
      <c r="G59" s="48">
        <v>3241028</v>
      </c>
      <c r="H59" s="67">
        <v>1</v>
      </c>
      <c r="I59" s="45">
        <v>83131</v>
      </c>
      <c r="J59" s="46">
        <v>1</v>
      </c>
      <c r="K59" s="47">
        <v>52864</v>
      </c>
      <c r="L59" s="46">
        <v>1</v>
      </c>
      <c r="M59" s="47">
        <v>3201255</v>
      </c>
      <c r="N59" s="65">
        <v>1</v>
      </c>
      <c r="O59" s="63">
        <v>108064</v>
      </c>
      <c r="P59" s="44">
        <v>1</v>
      </c>
      <c r="Q59" s="48">
        <v>60350</v>
      </c>
      <c r="R59" s="44">
        <v>1</v>
      </c>
      <c r="S59" s="48">
        <v>3070166</v>
      </c>
      <c r="T59" s="67">
        <v>1</v>
      </c>
      <c r="U59" s="45">
        <v>143313</v>
      </c>
      <c r="V59" s="46">
        <v>1</v>
      </c>
      <c r="W59" s="47">
        <v>90206</v>
      </c>
      <c r="X59" s="46">
        <v>1</v>
      </c>
      <c r="Y59" s="47">
        <v>3202643</v>
      </c>
      <c r="Z59" s="65">
        <v>1</v>
      </c>
    </row>
    <row r="60" spans="1:26" x14ac:dyDescent="0.2">
      <c r="A60" s="10"/>
      <c r="B60" s="6"/>
      <c r="C60" s="6"/>
      <c r="D60" s="6"/>
      <c r="E60" s="6"/>
      <c r="F60" s="6"/>
      <c r="G60" s="6"/>
      <c r="H60" s="6"/>
      <c r="I60" s="9"/>
      <c r="J60" s="6"/>
      <c r="K60" s="9"/>
      <c r="L60" s="6"/>
      <c r="M60" s="6"/>
      <c r="N60" s="6"/>
      <c r="O60" s="9"/>
      <c r="P60" s="6"/>
      <c r="Q60" s="9"/>
      <c r="R60" s="6"/>
      <c r="S60" s="6"/>
      <c r="T60" s="6"/>
      <c r="U60" s="9"/>
      <c r="V60" s="6"/>
      <c r="W60" s="9"/>
      <c r="X60" s="6"/>
      <c r="Y60" s="6"/>
      <c r="Z60" s="6"/>
    </row>
    <row r="61" spans="1:26" x14ac:dyDescent="0.2">
      <c r="A61" s="10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</row>
  </sheetData>
  <mergeCells count="34">
    <mergeCell ref="W34:X34"/>
    <mergeCell ref="Y34:Z34"/>
    <mergeCell ref="K34:L34"/>
    <mergeCell ref="M34:N34"/>
    <mergeCell ref="O34:P34"/>
    <mergeCell ref="Q34:R34"/>
    <mergeCell ref="S34:T34"/>
    <mergeCell ref="U34:V34"/>
    <mergeCell ref="Y6:Z6"/>
    <mergeCell ref="C33:H33"/>
    <mergeCell ref="I33:N33"/>
    <mergeCell ref="O33:T33"/>
    <mergeCell ref="U33:Z33"/>
    <mergeCell ref="B34:B35"/>
    <mergeCell ref="C34:D34"/>
    <mergeCell ref="E34:F34"/>
    <mergeCell ref="G34:H34"/>
    <mergeCell ref="I34:J34"/>
    <mergeCell ref="M6:N6"/>
    <mergeCell ref="O6:P6"/>
    <mergeCell ref="Q6:R6"/>
    <mergeCell ref="S6:T6"/>
    <mergeCell ref="U6:V6"/>
    <mergeCell ref="W6:X6"/>
    <mergeCell ref="C5:H5"/>
    <mergeCell ref="I5:N5"/>
    <mergeCell ref="O5:T5"/>
    <mergeCell ref="U5:Z5"/>
    <mergeCell ref="B6:B7"/>
    <mergeCell ref="C6:D6"/>
    <mergeCell ref="E6:F6"/>
    <mergeCell ref="G6:H6"/>
    <mergeCell ref="I6:J6"/>
    <mergeCell ref="K6:L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3</vt:i4>
      </vt:variant>
    </vt:vector>
  </HeadingPairs>
  <TitlesOfParts>
    <vt:vector size="3" baseType="lpstr">
      <vt:lpstr>נוסטרו חיים</vt:lpstr>
      <vt:lpstr>כללי והון</vt:lpstr>
      <vt:lpstr>נוסטרו סיכום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2023-04-03T10:01:58Z</dcterms:modified>
</cp:coreProperties>
</file>